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. ПЛАТФОРМА ЕИБ\ПРОЕКТИ\Искания за кредит\Община Рудозем\"/>
    </mc:Choice>
  </mc:AlternateContent>
  <xr:revisionPtr revIDLastSave="0" documentId="13_ncr:1_{27A076D8-AB5B-4283-96C2-38AF0BF92EA7}" xr6:coauthVersionLast="46" xr6:coauthVersionMax="46" xr10:uidLastSave="{00000000-0000-0000-0000-000000000000}"/>
  <bookViews>
    <workbookView xWindow="-108" yWindow="-108" windowWidth="23256" windowHeight="12576" xr2:uid="{02254535-BA23-4579-B7B2-15E707929807}"/>
  </bookViews>
  <sheets>
    <sheet name="погасителен пла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1" i="1" l="1"/>
  <c r="B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P28" i="1"/>
  <c r="D28" i="1"/>
  <c r="P27" i="1"/>
  <c r="D27" i="1"/>
  <c r="P26" i="1"/>
  <c r="D26" i="1"/>
  <c r="P25" i="1"/>
  <c r="D25" i="1"/>
  <c r="P24" i="1"/>
  <c r="D24" i="1"/>
  <c r="P23" i="1"/>
  <c r="D23" i="1"/>
  <c r="P22" i="1"/>
  <c r="D22" i="1"/>
  <c r="P21" i="1"/>
  <c r="D21" i="1"/>
  <c r="P20" i="1"/>
  <c r="D20" i="1"/>
  <c r="S19" i="1"/>
  <c r="P19" i="1"/>
  <c r="D19" i="1"/>
  <c r="S18" i="1"/>
  <c r="P18" i="1"/>
  <c r="D18" i="1"/>
  <c r="S17" i="1"/>
  <c r="P17" i="1"/>
  <c r="D17" i="1"/>
  <c r="S16" i="1"/>
  <c r="P16" i="1"/>
  <c r="D16" i="1"/>
  <c r="S15" i="1"/>
  <c r="P15" i="1"/>
  <c r="D15" i="1"/>
  <c r="S14" i="1"/>
  <c r="P14" i="1"/>
  <c r="D14" i="1"/>
  <c r="S13" i="1"/>
  <c r="P13" i="1"/>
  <c r="D13" i="1"/>
  <c r="S12" i="1"/>
  <c r="P12" i="1"/>
  <c r="D12" i="1"/>
  <c r="S11" i="1"/>
  <c r="P11" i="1"/>
  <c r="D11" i="1"/>
  <c r="S10" i="1"/>
  <c r="P10" i="1"/>
  <c r="S9" i="1"/>
  <c r="P9" i="1"/>
  <c r="S8" i="1"/>
  <c r="P8" i="1"/>
  <c r="G8" i="1"/>
  <c r="G9" i="1" s="1"/>
  <c r="G10" i="1" s="1"/>
  <c r="J7" i="1"/>
  <c r="D251" i="1" l="1"/>
  <c r="G11" i="1"/>
  <c r="J8" i="1"/>
  <c r="J9" i="1"/>
  <c r="J10" i="1"/>
  <c r="E11" i="1" s="1"/>
  <c r="J11" i="1"/>
  <c r="E12" i="1" l="1"/>
  <c r="G12" i="1"/>
  <c r="G13" i="1" l="1"/>
  <c r="J12" i="1"/>
  <c r="E13" i="1" s="1"/>
  <c r="G14" i="1" l="1"/>
  <c r="J13" i="1"/>
  <c r="E14" i="1" s="1"/>
  <c r="G15" i="1" l="1"/>
  <c r="J14" i="1"/>
  <c r="E15" i="1" s="1"/>
  <c r="G16" i="1" l="1"/>
  <c r="J15" i="1"/>
  <c r="E16" i="1" s="1"/>
  <c r="G17" i="1" l="1"/>
  <c r="J16" i="1"/>
  <c r="E17" i="1" s="1"/>
  <c r="G18" i="1" l="1"/>
  <c r="J17" i="1"/>
  <c r="E18" i="1" s="1"/>
  <c r="G19" i="1" l="1"/>
  <c r="J18" i="1"/>
  <c r="E19" i="1" s="1"/>
  <c r="O8" i="1" s="1"/>
  <c r="Q8" i="1" s="1"/>
  <c r="R8" i="1" s="1"/>
  <c r="T8" i="1" s="1"/>
  <c r="G20" i="1" l="1"/>
  <c r="J19" i="1"/>
  <c r="E20" i="1" s="1"/>
  <c r="G21" i="1" l="1"/>
  <c r="J20" i="1"/>
  <c r="E21" i="1" s="1"/>
  <c r="G22" i="1" l="1"/>
  <c r="J21" i="1"/>
  <c r="E22" i="1" s="1"/>
  <c r="G23" i="1" l="1"/>
  <c r="J22" i="1"/>
  <c r="E23" i="1" s="1"/>
  <c r="G24" i="1" l="1"/>
  <c r="E24" i="1"/>
  <c r="G25" i="1" l="1"/>
  <c r="E25" i="1"/>
  <c r="G26" i="1" l="1"/>
  <c r="E26" i="1"/>
  <c r="G27" i="1" l="1"/>
  <c r="E27" i="1"/>
  <c r="G28" i="1" l="1"/>
  <c r="E28" i="1"/>
  <c r="G29" i="1" l="1"/>
  <c r="E29" i="1"/>
  <c r="G30" i="1" l="1"/>
  <c r="E30" i="1"/>
  <c r="G31" i="1" l="1"/>
  <c r="E31" i="1"/>
  <c r="O9" i="1" s="1"/>
  <c r="Q9" i="1" s="1"/>
  <c r="R9" i="1" s="1"/>
  <c r="T9" i="1" s="1"/>
  <c r="G32" i="1" l="1"/>
  <c r="E32" i="1"/>
  <c r="G33" i="1" l="1"/>
  <c r="E33" i="1"/>
  <c r="G34" i="1" l="1"/>
  <c r="E34" i="1"/>
  <c r="G35" i="1" l="1"/>
  <c r="E35" i="1"/>
  <c r="E36" i="1" l="1"/>
  <c r="G36" i="1"/>
  <c r="G37" i="1" l="1"/>
  <c r="E37" i="1"/>
  <c r="G38" i="1" l="1"/>
  <c r="E38" i="1"/>
  <c r="G39" i="1" l="1"/>
  <c r="E39" i="1"/>
  <c r="G40" i="1" l="1"/>
  <c r="E40" i="1"/>
  <c r="G41" i="1" l="1"/>
  <c r="E41" i="1"/>
  <c r="G42" i="1" l="1"/>
  <c r="E42" i="1"/>
  <c r="G43" i="1" l="1"/>
  <c r="E43" i="1"/>
  <c r="O10" i="1" s="1"/>
  <c r="Q10" i="1" s="1"/>
  <c r="R10" i="1" s="1"/>
  <c r="T10" i="1" s="1"/>
  <c r="E44" i="1" l="1"/>
  <c r="G44" i="1"/>
  <c r="G45" i="1" l="1"/>
  <c r="E45" i="1"/>
  <c r="G46" i="1" l="1"/>
  <c r="E46" i="1"/>
  <c r="G47" i="1" l="1"/>
  <c r="E47" i="1"/>
  <c r="G48" i="1" l="1"/>
  <c r="E48" i="1"/>
  <c r="G49" i="1" l="1"/>
  <c r="E49" i="1"/>
  <c r="G50" i="1" l="1"/>
  <c r="E50" i="1"/>
  <c r="G51" i="1" l="1"/>
  <c r="E51" i="1"/>
  <c r="E52" i="1" l="1"/>
  <c r="G52" i="1"/>
  <c r="G53" i="1" l="1"/>
  <c r="E53" i="1"/>
  <c r="G54" i="1" l="1"/>
  <c r="E54" i="1"/>
  <c r="G55" i="1" l="1"/>
  <c r="E55" i="1"/>
  <c r="O11" i="1" s="1"/>
  <c r="Q11" i="1" s="1"/>
  <c r="R11" i="1" s="1"/>
  <c r="T11" i="1" s="1"/>
  <c r="G56" i="1" l="1"/>
  <c r="E56" i="1"/>
  <c r="G57" i="1" l="1"/>
  <c r="E57" i="1"/>
  <c r="G58" i="1" l="1"/>
  <c r="E58" i="1"/>
  <c r="G59" i="1" l="1"/>
  <c r="E59" i="1"/>
  <c r="E60" i="1" l="1"/>
  <c r="G60" i="1"/>
  <c r="G61" i="1" l="1"/>
  <c r="E61" i="1"/>
  <c r="G62" i="1" l="1"/>
  <c r="E62" i="1"/>
  <c r="G63" i="1" l="1"/>
  <c r="E63" i="1"/>
  <c r="G64" i="1" l="1"/>
  <c r="E64" i="1"/>
  <c r="G65" i="1" l="1"/>
  <c r="E65" i="1"/>
  <c r="G66" i="1" l="1"/>
  <c r="E66" i="1"/>
  <c r="G67" i="1" l="1"/>
  <c r="E67" i="1"/>
  <c r="O12" i="1" s="1"/>
  <c r="Q12" i="1" s="1"/>
  <c r="R12" i="1" s="1"/>
  <c r="T12" i="1" s="1"/>
  <c r="E68" i="1" l="1"/>
  <c r="G68" i="1"/>
  <c r="G69" i="1" l="1"/>
  <c r="E69" i="1"/>
  <c r="G70" i="1" l="1"/>
  <c r="E70" i="1"/>
  <c r="G71" i="1" l="1"/>
  <c r="E71" i="1"/>
  <c r="G72" i="1" l="1"/>
  <c r="E72" i="1"/>
  <c r="G73" i="1" l="1"/>
  <c r="E73" i="1"/>
  <c r="G74" i="1" l="1"/>
  <c r="E74" i="1"/>
  <c r="G75" i="1" l="1"/>
  <c r="E75" i="1"/>
  <c r="E76" i="1" l="1"/>
  <c r="G76" i="1"/>
  <c r="G77" i="1" l="1"/>
  <c r="E77" i="1"/>
  <c r="G78" i="1" l="1"/>
  <c r="E78" i="1"/>
  <c r="G79" i="1" l="1"/>
  <c r="E79" i="1"/>
  <c r="O13" i="1" s="1"/>
  <c r="Q13" i="1" s="1"/>
  <c r="R13" i="1" s="1"/>
  <c r="T13" i="1" s="1"/>
  <c r="G80" i="1" l="1"/>
  <c r="E80" i="1"/>
  <c r="G81" i="1" l="1"/>
  <c r="E81" i="1"/>
  <c r="G82" i="1" l="1"/>
  <c r="E82" i="1"/>
  <c r="G83" i="1" l="1"/>
  <c r="E83" i="1"/>
  <c r="E84" i="1" l="1"/>
  <c r="G84" i="1"/>
  <c r="G85" i="1" l="1"/>
  <c r="E85" i="1"/>
  <c r="G86" i="1" l="1"/>
  <c r="E86" i="1"/>
  <c r="G87" i="1" l="1"/>
  <c r="E87" i="1"/>
  <c r="G88" i="1" l="1"/>
  <c r="E88" i="1"/>
  <c r="G89" i="1" l="1"/>
  <c r="E89" i="1"/>
  <c r="G90" i="1" l="1"/>
  <c r="E90" i="1"/>
  <c r="G91" i="1" l="1"/>
  <c r="E91" i="1"/>
  <c r="O14" i="1" s="1"/>
  <c r="Q14" i="1" s="1"/>
  <c r="R14" i="1" s="1"/>
  <c r="T14" i="1" s="1"/>
  <c r="E92" i="1" l="1"/>
  <c r="G92" i="1"/>
  <c r="G93" i="1" l="1"/>
  <c r="E93" i="1"/>
  <c r="G94" i="1" l="1"/>
  <c r="E94" i="1"/>
  <c r="E95" i="1" l="1"/>
  <c r="G95" i="1"/>
  <c r="G96" i="1" l="1"/>
  <c r="E96" i="1"/>
  <c r="G97" i="1" l="1"/>
  <c r="E97" i="1"/>
  <c r="G98" i="1" l="1"/>
  <c r="E98" i="1"/>
  <c r="G99" i="1" l="1"/>
  <c r="E99" i="1"/>
  <c r="E100" i="1" l="1"/>
  <c r="G100" i="1"/>
  <c r="G101" i="1" l="1"/>
  <c r="E101" i="1"/>
  <c r="G102" i="1" l="1"/>
  <c r="E102" i="1"/>
  <c r="E103" i="1" l="1"/>
  <c r="O15" i="1" s="1"/>
  <c r="Q15" i="1" s="1"/>
  <c r="R15" i="1" s="1"/>
  <c r="T15" i="1" s="1"/>
  <c r="G103" i="1"/>
  <c r="G104" i="1" l="1"/>
  <c r="E104" i="1"/>
  <c r="G105" i="1" l="1"/>
  <c r="E105" i="1"/>
  <c r="G106" i="1" l="1"/>
  <c r="E106" i="1"/>
  <c r="G107" i="1" l="1"/>
  <c r="E107" i="1"/>
  <c r="E108" i="1" l="1"/>
  <c r="G108" i="1"/>
  <c r="G109" i="1" l="1"/>
  <c r="E109" i="1"/>
  <c r="G110" i="1" l="1"/>
  <c r="E110" i="1"/>
  <c r="E111" i="1" l="1"/>
  <c r="G111" i="1"/>
  <c r="G112" i="1" l="1"/>
  <c r="E112" i="1"/>
  <c r="G113" i="1" l="1"/>
  <c r="E113" i="1"/>
  <c r="G114" i="1" l="1"/>
  <c r="E114" i="1"/>
  <c r="G115" i="1" l="1"/>
  <c r="E115" i="1"/>
  <c r="O16" i="1" s="1"/>
  <c r="Q16" i="1" s="1"/>
  <c r="R16" i="1" s="1"/>
  <c r="T16" i="1" s="1"/>
  <c r="E116" i="1" l="1"/>
  <c r="G116" i="1"/>
  <c r="G117" i="1" l="1"/>
  <c r="E117" i="1"/>
  <c r="G118" i="1" l="1"/>
  <c r="E118" i="1"/>
  <c r="E119" i="1" l="1"/>
  <c r="G119" i="1"/>
  <c r="G120" i="1" l="1"/>
  <c r="E120" i="1"/>
  <c r="G121" i="1" l="1"/>
  <c r="E121" i="1"/>
  <c r="G122" i="1" l="1"/>
  <c r="E122" i="1"/>
  <c r="G123" i="1" l="1"/>
  <c r="E123" i="1"/>
  <c r="E124" i="1" l="1"/>
  <c r="G124" i="1"/>
  <c r="G125" i="1" l="1"/>
  <c r="E125" i="1"/>
  <c r="G126" i="1" l="1"/>
  <c r="E126" i="1"/>
  <c r="E127" i="1" l="1"/>
  <c r="O17" i="1" s="1"/>
  <c r="Q17" i="1" s="1"/>
  <c r="R17" i="1" s="1"/>
  <c r="T17" i="1" s="1"/>
  <c r="G127" i="1"/>
  <c r="G128" i="1" l="1"/>
  <c r="E128" i="1"/>
  <c r="G129" i="1" l="1"/>
  <c r="E129" i="1"/>
  <c r="G130" i="1" l="1"/>
  <c r="E130" i="1"/>
  <c r="G131" i="1" l="1"/>
  <c r="E131" i="1"/>
  <c r="E132" i="1" l="1"/>
  <c r="G132" i="1"/>
  <c r="G133" i="1" l="1"/>
  <c r="E133" i="1"/>
  <c r="G134" i="1" l="1"/>
  <c r="E134" i="1"/>
  <c r="G135" i="1" l="1"/>
  <c r="E135" i="1"/>
  <c r="G136" i="1" l="1"/>
  <c r="E136" i="1"/>
  <c r="G137" i="1" l="1"/>
  <c r="E137" i="1"/>
  <c r="G138" i="1" l="1"/>
  <c r="E138" i="1"/>
  <c r="G139" i="1" l="1"/>
  <c r="E139" i="1"/>
  <c r="O18" i="1" s="1"/>
  <c r="Q18" i="1" s="1"/>
  <c r="R18" i="1" s="1"/>
  <c r="T18" i="1" s="1"/>
  <c r="E140" i="1" l="1"/>
  <c r="G140" i="1"/>
  <c r="G141" i="1" l="1"/>
  <c r="E141" i="1"/>
  <c r="G142" i="1" l="1"/>
  <c r="E142" i="1"/>
  <c r="E143" i="1" l="1"/>
  <c r="G143" i="1"/>
  <c r="G144" i="1" l="1"/>
  <c r="E144" i="1"/>
  <c r="G145" i="1" l="1"/>
  <c r="E145" i="1"/>
  <c r="G146" i="1" l="1"/>
  <c r="E146" i="1"/>
  <c r="G147" i="1" l="1"/>
  <c r="E147" i="1"/>
  <c r="E148" i="1" l="1"/>
  <c r="G148" i="1"/>
  <c r="G149" i="1" l="1"/>
  <c r="E149" i="1"/>
  <c r="G150" i="1" l="1"/>
  <c r="E150" i="1"/>
  <c r="G151" i="1" l="1"/>
  <c r="E151" i="1"/>
  <c r="O19" i="1" s="1"/>
  <c r="Q19" i="1" s="1"/>
  <c r="R19" i="1" s="1"/>
  <c r="T19" i="1" s="1"/>
  <c r="G152" i="1" l="1"/>
  <c r="E152" i="1"/>
  <c r="E153" i="1" l="1"/>
  <c r="G153" i="1"/>
  <c r="G154" i="1" l="1"/>
  <c r="E154" i="1"/>
  <c r="G155" i="1" l="1"/>
  <c r="E155" i="1"/>
  <c r="E156" i="1" l="1"/>
  <c r="G156" i="1"/>
  <c r="G157" i="1" l="1"/>
  <c r="E157" i="1"/>
  <c r="G158" i="1" l="1"/>
  <c r="E158" i="1"/>
  <c r="G159" i="1" l="1"/>
  <c r="E159" i="1"/>
  <c r="G160" i="1" l="1"/>
  <c r="E160" i="1"/>
  <c r="E161" i="1" l="1"/>
  <c r="G161" i="1"/>
  <c r="G162" i="1" l="1"/>
  <c r="E162" i="1"/>
  <c r="G163" i="1" l="1"/>
  <c r="E163" i="1"/>
  <c r="O20" i="1" s="1"/>
  <c r="Q20" i="1" s="1"/>
  <c r="R20" i="1" s="1"/>
  <c r="T20" i="1" s="1"/>
  <c r="G164" i="1" l="1"/>
  <c r="E164" i="1"/>
  <c r="G165" i="1" l="1"/>
  <c r="E165" i="1"/>
  <c r="G166" i="1" l="1"/>
  <c r="E166" i="1"/>
  <c r="G167" i="1" l="1"/>
  <c r="E167" i="1"/>
  <c r="G168" i="1" l="1"/>
  <c r="E168" i="1"/>
  <c r="E169" i="1" l="1"/>
  <c r="G169" i="1"/>
  <c r="G170" i="1" l="1"/>
  <c r="E170" i="1"/>
  <c r="G171" i="1" l="1"/>
  <c r="E171" i="1"/>
  <c r="E172" i="1" l="1"/>
  <c r="G172" i="1"/>
  <c r="G173" i="1" l="1"/>
  <c r="E173" i="1"/>
  <c r="G174" i="1" l="1"/>
  <c r="E174" i="1"/>
  <c r="G175" i="1" l="1"/>
  <c r="E175" i="1"/>
  <c r="O21" i="1" s="1"/>
  <c r="Q21" i="1" s="1"/>
  <c r="R21" i="1" s="1"/>
  <c r="T21" i="1" s="1"/>
  <c r="G176" i="1" l="1"/>
  <c r="E176" i="1"/>
  <c r="E177" i="1" l="1"/>
  <c r="G177" i="1"/>
  <c r="G178" i="1" l="1"/>
  <c r="E178" i="1"/>
  <c r="G179" i="1" l="1"/>
  <c r="E179" i="1"/>
  <c r="E180" i="1" l="1"/>
  <c r="G180" i="1"/>
  <c r="G181" i="1" l="1"/>
  <c r="E181" i="1"/>
  <c r="G182" i="1" l="1"/>
  <c r="E182" i="1"/>
  <c r="G183" i="1" l="1"/>
  <c r="E183" i="1"/>
  <c r="G184" i="1" l="1"/>
  <c r="E184" i="1"/>
  <c r="E185" i="1" l="1"/>
  <c r="G185" i="1"/>
  <c r="G186" i="1" l="1"/>
  <c r="E186" i="1"/>
  <c r="G187" i="1" l="1"/>
  <c r="E187" i="1"/>
  <c r="O22" i="1" s="1"/>
  <c r="Q22" i="1" s="1"/>
  <c r="R22" i="1" s="1"/>
  <c r="T22" i="1" s="1"/>
  <c r="E188" i="1" l="1"/>
  <c r="G188" i="1"/>
  <c r="G189" i="1" l="1"/>
  <c r="E189" i="1"/>
  <c r="G190" i="1" l="1"/>
  <c r="E190" i="1"/>
  <c r="G191" i="1" l="1"/>
  <c r="E191" i="1"/>
  <c r="G192" i="1" l="1"/>
  <c r="E192" i="1"/>
  <c r="E193" i="1" l="1"/>
  <c r="G193" i="1"/>
  <c r="G194" i="1" l="1"/>
  <c r="E194" i="1"/>
  <c r="G195" i="1" l="1"/>
  <c r="E195" i="1"/>
  <c r="G196" i="1" l="1"/>
  <c r="E196" i="1"/>
  <c r="G197" i="1" l="1"/>
  <c r="E197" i="1"/>
  <c r="G198" i="1" l="1"/>
  <c r="E198" i="1"/>
  <c r="G199" i="1" l="1"/>
  <c r="E199" i="1"/>
  <c r="O23" i="1" s="1"/>
  <c r="Q23" i="1" s="1"/>
  <c r="R23" i="1" s="1"/>
  <c r="T23" i="1" s="1"/>
  <c r="G200" i="1" l="1"/>
  <c r="E200" i="1"/>
  <c r="E201" i="1" l="1"/>
  <c r="G201" i="1"/>
  <c r="G202" i="1" l="1"/>
  <c r="E202" i="1"/>
  <c r="G203" i="1" l="1"/>
  <c r="E203" i="1"/>
  <c r="G204" i="1" l="1"/>
  <c r="E204" i="1"/>
  <c r="G205" i="1" l="1"/>
  <c r="E205" i="1"/>
  <c r="G206" i="1" l="1"/>
  <c r="E206" i="1"/>
  <c r="G207" i="1" l="1"/>
  <c r="E207" i="1"/>
  <c r="G208" i="1" l="1"/>
  <c r="E208" i="1"/>
  <c r="E209" i="1" l="1"/>
  <c r="G209" i="1"/>
  <c r="G210" i="1" l="1"/>
  <c r="E210" i="1"/>
  <c r="G211" i="1" l="1"/>
  <c r="E211" i="1"/>
  <c r="O24" i="1" s="1"/>
  <c r="Q24" i="1" s="1"/>
  <c r="R24" i="1" s="1"/>
  <c r="T24" i="1" s="1"/>
  <c r="G212" i="1" l="1"/>
  <c r="E212" i="1"/>
  <c r="G213" i="1" l="1"/>
  <c r="E213" i="1"/>
  <c r="G214" i="1" l="1"/>
  <c r="E214" i="1"/>
  <c r="G215" i="1" l="1"/>
  <c r="E215" i="1"/>
  <c r="G216" i="1" l="1"/>
  <c r="E216" i="1"/>
  <c r="E217" i="1" l="1"/>
  <c r="G217" i="1"/>
  <c r="G218" i="1" l="1"/>
  <c r="E218" i="1"/>
  <c r="G219" i="1" l="1"/>
  <c r="E219" i="1"/>
  <c r="G220" i="1" l="1"/>
  <c r="E220" i="1"/>
  <c r="G221" i="1" l="1"/>
  <c r="E221" i="1"/>
  <c r="G222" i="1" l="1"/>
  <c r="E222" i="1"/>
  <c r="G223" i="1" l="1"/>
  <c r="E223" i="1"/>
  <c r="O25" i="1" s="1"/>
  <c r="Q25" i="1" s="1"/>
  <c r="R25" i="1" s="1"/>
  <c r="T25" i="1" s="1"/>
  <c r="G224" i="1" l="1"/>
  <c r="E224" i="1"/>
  <c r="E225" i="1" l="1"/>
  <c r="G225" i="1"/>
  <c r="G226" i="1" l="1"/>
  <c r="E226" i="1"/>
  <c r="G227" i="1" l="1"/>
  <c r="E227" i="1"/>
  <c r="G228" i="1" l="1"/>
  <c r="E228" i="1"/>
  <c r="G229" i="1" l="1"/>
  <c r="E229" i="1"/>
  <c r="G230" i="1" l="1"/>
  <c r="E230" i="1"/>
  <c r="G231" i="1" l="1"/>
  <c r="E231" i="1"/>
  <c r="G232" i="1" l="1"/>
  <c r="E232" i="1"/>
  <c r="E233" i="1" l="1"/>
  <c r="G233" i="1"/>
  <c r="G234" i="1" l="1"/>
  <c r="E234" i="1"/>
  <c r="G235" i="1" l="1"/>
  <c r="E235" i="1"/>
  <c r="O26" i="1" s="1"/>
  <c r="Q26" i="1" s="1"/>
  <c r="R26" i="1" s="1"/>
  <c r="T26" i="1" s="1"/>
  <c r="E236" i="1" l="1"/>
  <c r="G236" i="1"/>
  <c r="G237" i="1" l="1"/>
  <c r="E237" i="1"/>
  <c r="G238" i="1" l="1"/>
  <c r="E238" i="1"/>
  <c r="G239" i="1" l="1"/>
  <c r="E239" i="1"/>
  <c r="G240" i="1" l="1"/>
  <c r="E240" i="1"/>
  <c r="E241" i="1" l="1"/>
  <c r="G241" i="1"/>
  <c r="G242" i="1" l="1"/>
  <c r="E242" i="1"/>
  <c r="G243" i="1" l="1"/>
  <c r="E243" i="1"/>
  <c r="E244" i="1" l="1"/>
  <c r="G244" i="1"/>
  <c r="G245" i="1" l="1"/>
  <c r="E245" i="1"/>
  <c r="G246" i="1" l="1"/>
  <c r="E246" i="1"/>
  <c r="G247" i="1" l="1"/>
  <c r="E247" i="1"/>
  <c r="O27" i="1" s="1"/>
  <c r="Q27" i="1" s="1"/>
  <c r="R27" i="1" s="1"/>
  <c r="T27" i="1" s="1"/>
  <c r="G248" i="1" l="1"/>
  <c r="E248" i="1"/>
  <c r="E249" i="1" l="1"/>
  <c r="G249" i="1"/>
  <c r="G250" i="1" l="1"/>
  <c r="E250" i="1"/>
  <c r="E251" i="1" s="1"/>
  <c r="O28" i="1" l="1"/>
  <c r="Q28" i="1" s="1"/>
  <c r="R28" i="1" s="1"/>
  <c r="T28" i="1" s="1"/>
</calcChain>
</file>

<file path=xl/sharedStrings.xml><?xml version="1.0" encoding="utf-8"?>
<sst xmlns="http://schemas.openxmlformats.org/spreadsheetml/2006/main" count="17" uniqueCount="16">
  <si>
    <t>Главница</t>
  </si>
  <si>
    <t>Лихвен процент</t>
  </si>
  <si>
    <t>Брой дни в година</t>
  </si>
  <si>
    <t>Срок (месеци)</t>
  </si>
  <si>
    <t>Дата на
усвояване</t>
  </si>
  <si>
    <t>Дата на
падеж</t>
  </si>
  <si>
    <t>Брой дни
в периода</t>
  </si>
  <si>
    <t>Лихва</t>
  </si>
  <si>
    <t>Погасяване
главница</t>
  </si>
  <si>
    <t>Остатъчна
главница</t>
  </si>
  <si>
    <t>Лихви</t>
  </si>
  <si>
    <t>Главници</t>
  </si>
  <si>
    <t>Общо:</t>
  </si>
  <si>
    <t>% раходи по дълга ФЛАГ</t>
  </si>
  <si>
    <t>% раходи по дълга Инвестбанк</t>
  </si>
  <si>
    <t>ОБЩО: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</si>
</sst>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[$-402]dd\ mmmm\ yyyy\ &quot;г.&quot;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" fontId="4" fillId="0" borderId="1" xfId="0" applyNumberFormat="1" applyFont="1" applyBorder="1"/>
    <xf numFmtId="164" fontId="4" fillId="0" borderId="4" xfId="1" applyNumberFormat="1" applyFont="1" applyFill="1" applyBorder="1"/>
    <xf numFmtId="0" fontId="4" fillId="0" borderId="0" xfId="0" applyFont="1"/>
    <xf numFmtId="0" fontId="4" fillId="0" borderId="4" xfId="0" applyFont="1" applyBorder="1"/>
    <xf numFmtId="0" fontId="2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1" xfId="0" applyFont="1" applyBorder="1"/>
    <xf numFmtId="4" fontId="2" fillId="0" borderId="1" xfId="0" applyNumberFormat="1" applyFont="1" applyBorder="1" applyAlignment="1">
      <alignment vertical="center" wrapText="1"/>
    </xf>
    <xf numFmtId="1" fontId="2" fillId="0" borderId="12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13" xfId="0" applyNumberFormat="1" applyFont="1" applyBorder="1"/>
    <xf numFmtId="4" fontId="2" fillId="0" borderId="1" xfId="0" applyNumberFormat="1" applyFont="1" applyBorder="1"/>
    <xf numFmtId="9" fontId="2" fillId="0" borderId="0" xfId="1" applyFont="1"/>
    <xf numFmtId="9" fontId="2" fillId="0" borderId="0" xfId="0" applyNumberFormat="1" applyFont="1"/>
    <xf numFmtId="165" fontId="2" fillId="0" borderId="3" xfId="0" applyNumberFormat="1" applyFont="1" applyBorder="1"/>
    <xf numFmtId="165" fontId="2" fillId="0" borderId="1" xfId="0" applyNumberFormat="1" applyFont="1" applyBorder="1"/>
    <xf numFmtId="165" fontId="3" fillId="0" borderId="14" xfId="0" applyNumberFormat="1" applyFont="1" applyBorder="1"/>
    <xf numFmtId="4" fontId="6" fillId="0" borderId="15" xfId="0" applyNumberFormat="1" applyFont="1" applyBorder="1"/>
    <xf numFmtId="165" fontId="3" fillId="0" borderId="16" xfId="0" applyNumberFormat="1" applyFont="1" applyBorder="1"/>
    <xf numFmtId="3" fontId="3" fillId="0" borderId="15" xfId="0" applyNumberFormat="1" applyFont="1" applyBorder="1"/>
    <xf numFmtId="4" fontId="3" fillId="0" borderId="15" xfId="0" applyNumberFormat="1" applyFont="1" applyBorder="1" applyAlignment="1">
      <alignment horizontal="right"/>
    </xf>
    <xf numFmtId="4" fontId="3" fillId="0" borderId="17" xfId="0" applyNumberFormat="1" applyFont="1" applyBorder="1"/>
    <xf numFmtId="165" fontId="4" fillId="0" borderId="1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164" fontId="4" fillId="0" borderId="0" xfId="1" applyNumberFormat="1" applyFont="1" applyFill="1" applyBorder="1"/>
    <xf numFmtId="164" fontId="2" fillId="0" borderId="0" xfId="1" applyNumberFormat="1" applyFont="1" applyFill="1" applyBorder="1"/>
    <xf numFmtId="14" fontId="5" fillId="0" borderId="0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ходи по обслужване на дълг"/>
      <sheetName val="Прогноза"/>
      <sheetName val="Показатели"/>
      <sheetName val="Текуща експозиция"/>
      <sheetName val="Разходи по дълга "/>
      <sheetName val="нов,в.1"/>
      <sheetName val="нов,в.2"/>
    </sheetNames>
    <sheetDataSet>
      <sheetData sheetId="0"/>
      <sheetData sheetId="1"/>
      <sheetData sheetId="2"/>
      <sheetData sheetId="3"/>
      <sheetData sheetId="4">
        <row r="3">
          <cell r="G3">
            <v>8.1791626095423564E-2</v>
          </cell>
          <cell r="I3">
            <v>7.8453192377243006E-2</v>
          </cell>
          <cell r="K3">
            <v>7.6366671303380165E-2</v>
          </cell>
          <cell r="M3">
            <v>7.4280150229517311E-2</v>
          </cell>
          <cell r="O3">
            <v>7.2193629155654471E-2</v>
          </cell>
          <cell r="Q3">
            <v>7.0107108081791616E-2</v>
          </cell>
          <cell r="S3">
            <v>6.8020587007928776E-2</v>
          </cell>
          <cell r="U3">
            <v>6.5934065934065936E-2</v>
          </cell>
          <cell r="W3">
            <v>6.3847544860203082E-2</v>
          </cell>
          <cell r="Y3">
            <v>6.1761023786340241E-2</v>
          </cell>
          <cell r="AA3">
            <v>5.9674502712477394E-2</v>
          </cell>
          <cell r="AC3">
            <v>5.7587981638614547E-2</v>
          </cell>
        </row>
        <row r="7">
          <cell r="B7">
            <v>2396333.3333333335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D14CD-94A8-41BB-BA2C-9A8619F8B9D4}">
  <dimension ref="A2:T257"/>
  <sheetViews>
    <sheetView tabSelected="1" topLeftCell="A253" workbookViewId="0">
      <selection activeCell="P143" sqref="P143"/>
    </sheetView>
  </sheetViews>
  <sheetFormatPr defaultColWidth="9.109375" defaultRowHeight="13.8" x14ac:dyDescent="0.25"/>
  <cols>
    <col min="1" max="1" width="20.44140625" style="1" bestFit="1" customWidth="1"/>
    <col min="2" max="2" width="20.44140625" style="1" customWidth="1"/>
    <col min="3" max="3" width="20.88671875" style="1" bestFit="1" customWidth="1"/>
    <col min="4" max="4" width="16.5546875" style="1" bestFit="1" customWidth="1"/>
    <col min="5" max="5" width="13.109375" style="1" bestFit="1" customWidth="1"/>
    <col min="6" max="6" width="13.109375" style="1" customWidth="1"/>
    <col min="7" max="7" width="12.109375" style="1" bestFit="1" customWidth="1"/>
    <col min="8" max="8" width="9.109375" style="1"/>
    <col min="9" max="9" width="10" style="1" bestFit="1" customWidth="1"/>
    <col min="10" max="10" width="12.44140625" style="1" hidden="1" customWidth="1"/>
    <col min="11" max="13" width="0" style="1" hidden="1" customWidth="1"/>
    <col min="14" max="14" width="9.109375" style="1"/>
    <col min="15" max="15" width="10.88671875" style="1" bestFit="1" customWidth="1"/>
    <col min="16" max="16" width="12.44140625" style="1" bestFit="1" customWidth="1"/>
    <col min="17" max="17" width="10.109375" style="1" bestFit="1" customWidth="1"/>
    <col min="18" max="18" width="11.6640625" style="1" bestFit="1" customWidth="1"/>
    <col min="19" max="19" width="10.6640625" style="1" bestFit="1" customWidth="1"/>
    <col min="20" max="256" width="9.109375" style="1"/>
    <col min="257" max="257" width="20.44140625" style="1" bestFit="1" customWidth="1"/>
    <col min="258" max="258" width="20.44140625" style="1" customWidth="1"/>
    <col min="259" max="259" width="20.88671875" style="1" bestFit="1" customWidth="1"/>
    <col min="260" max="260" width="16.5546875" style="1" bestFit="1" customWidth="1"/>
    <col min="261" max="261" width="13.109375" style="1" bestFit="1" customWidth="1"/>
    <col min="262" max="262" width="13.109375" style="1" customWidth="1"/>
    <col min="263" max="263" width="12.109375" style="1" bestFit="1" customWidth="1"/>
    <col min="264" max="264" width="9.109375" style="1"/>
    <col min="265" max="265" width="10" style="1" bestFit="1" customWidth="1"/>
    <col min="266" max="269" width="0" style="1" hidden="1" customWidth="1"/>
    <col min="270" max="270" width="9.109375" style="1"/>
    <col min="271" max="271" width="10.88671875" style="1" bestFit="1" customWidth="1"/>
    <col min="272" max="272" width="12.44140625" style="1" bestFit="1" customWidth="1"/>
    <col min="273" max="273" width="10.109375" style="1" bestFit="1" customWidth="1"/>
    <col min="274" max="274" width="11.6640625" style="1" bestFit="1" customWidth="1"/>
    <col min="275" max="275" width="10.6640625" style="1" bestFit="1" customWidth="1"/>
    <col min="276" max="512" width="9.109375" style="1"/>
    <col min="513" max="513" width="20.44140625" style="1" bestFit="1" customWidth="1"/>
    <col min="514" max="514" width="20.44140625" style="1" customWidth="1"/>
    <col min="515" max="515" width="20.88671875" style="1" bestFit="1" customWidth="1"/>
    <col min="516" max="516" width="16.5546875" style="1" bestFit="1" customWidth="1"/>
    <col min="517" max="517" width="13.109375" style="1" bestFit="1" customWidth="1"/>
    <col min="518" max="518" width="13.109375" style="1" customWidth="1"/>
    <col min="519" max="519" width="12.109375" style="1" bestFit="1" customWidth="1"/>
    <col min="520" max="520" width="9.109375" style="1"/>
    <col min="521" max="521" width="10" style="1" bestFit="1" customWidth="1"/>
    <col min="522" max="525" width="0" style="1" hidden="1" customWidth="1"/>
    <col min="526" max="526" width="9.109375" style="1"/>
    <col min="527" max="527" width="10.88671875" style="1" bestFit="1" customWidth="1"/>
    <col min="528" max="528" width="12.44140625" style="1" bestFit="1" customWidth="1"/>
    <col min="529" max="529" width="10.109375" style="1" bestFit="1" customWidth="1"/>
    <col min="530" max="530" width="11.6640625" style="1" bestFit="1" customWidth="1"/>
    <col min="531" max="531" width="10.6640625" style="1" bestFit="1" customWidth="1"/>
    <col min="532" max="768" width="9.109375" style="1"/>
    <col min="769" max="769" width="20.44140625" style="1" bestFit="1" customWidth="1"/>
    <col min="770" max="770" width="20.44140625" style="1" customWidth="1"/>
    <col min="771" max="771" width="20.88671875" style="1" bestFit="1" customWidth="1"/>
    <col min="772" max="772" width="16.5546875" style="1" bestFit="1" customWidth="1"/>
    <col min="773" max="773" width="13.109375" style="1" bestFit="1" customWidth="1"/>
    <col min="774" max="774" width="13.109375" style="1" customWidth="1"/>
    <col min="775" max="775" width="12.109375" style="1" bestFit="1" customWidth="1"/>
    <col min="776" max="776" width="9.109375" style="1"/>
    <col min="777" max="777" width="10" style="1" bestFit="1" customWidth="1"/>
    <col min="778" max="781" width="0" style="1" hidden="1" customWidth="1"/>
    <col min="782" max="782" width="9.109375" style="1"/>
    <col min="783" max="783" width="10.88671875" style="1" bestFit="1" customWidth="1"/>
    <col min="784" max="784" width="12.44140625" style="1" bestFit="1" customWidth="1"/>
    <col min="785" max="785" width="10.109375" style="1" bestFit="1" customWidth="1"/>
    <col min="786" max="786" width="11.6640625" style="1" bestFit="1" customWidth="1"/>
    <col min="787" max="787" width="10.6640625" style="1" bestFit="1" customWidth="1"/>
    <col min="788" max="1024" width="9.109375" style="1"/>
    <col min="1025" max="1025" width="20.44140625" style="1" bestFit="1" customWidth="1"/>
    <col min="1026" max="1026" width="20.44140625" style="1" customWidth="1"/>
    <col min="1027" max="1027" width="20.88671875" style="1" bestFit="1" customWidth="1"/>
    <col min="1028" max="1028" width="16.5546875" style="1" bestFit="1" customWidth="1"/>
    <col min="1029" max="1029" width="13.109375" style="1" bestFit="1" customWidth="1"/>
    <col min="1030" max="1030" width="13.109375" style="1" customWidth="1"/>
    <col min="1031" max="1031" width="12.109375" style="1" bestFit="1" customWidth="1"/>
    <col min="1032" max="1032" width="9.109375" style="1"/>
    <col min="1033" max="1033" width="10" style="1" bestFit="1" customWidth="1"/>
    <col min="1034" max="1037" width="0" style="1" hidden="1" customWidth="1"/>
    <col min="1038" max="1038" width="9.109375" style="1"/>
    <col min="1039" max="1039" width="10.88671875" style="1" bestFit="1" customWidth="1"/>
    <col min="1040" max="1040" width="12.44140625" style="1" bestFit="1" customWidth="1"/>
    <col min="1041" max="1041" width="10.109375" style="1" bestFit="1" customWidth="1"/>
    <col min="1042" max="1042" width="11.6640625" style="1" bestFit="1" customWidth="1"/>
    <col min="1043" max="1043" width="10.6640625" style="1" bestFit="1" customWidth="1"/>
    <col min="1044" max="1280" width="9.109375" style="1"/>
    <col min="1281" max="1281" width="20.44140625" style="1" bestFit="1" customWidth="1"/>
    <col min="1282" max="1282" width="20.44140625" style="1" customWidth="1"/>
    <col min="1283" max="1283" width="20.88671875" style="1" bestFit="1" customWidth="1"/>
    <col min="1284" max="1284" width="16.5546875" style="1" bestFit="1" customWidth="1"/>
    <col min="1285" max="1285" width="13.109375" style="1" bestFit="1" customWidth="1"/>
    <col min="1286" max="1286" width="13.109375" style="1" customWidth="1"/>
    <col min="1287" max="1287" width="12.109375" style="1" bestFit="1" customWidth="1"/>
    <col min="1288" max="1288" width="9.109375" style="1"/>
    <col min="1289" max="1289" width="10" style="1" bestFit="1" customWidth="1"/>
    <col min="1290" max="1293" width="0" style="1" hidden="1" customWidth="1"/>
    <col min="1294" max="1294" width="9.109375" style="1"/>
    <col min="1295" max="1295" width="10.88671875" style="1" bestFit="1" customWidth="1"/>
    <col min="1296" max="1296" width="12.44140625" style="1" bestFit="1" customWidth="1"/>
    <col min="1297" max="1297" width="10.109375" style="1" bestFit="1" customWidth="1"/>
    <col min="1298" max="1298" width="11.6640625" style="1" bestFit="1" customWidth="1"/>
    <col min="1299" max="1299" width="10.6640625" style="1" bestFit="1" customWidth="1"/>
    <col min="1300" max="1536" width="9.109375" style="1"/>
    <col min="1537" max="1537" width="20.44140625" style="1" bestFit="1" customWidth="1"/>
    <col min="1538" max="1538" width="20.44140625" style="1" customWidth="1"/>
    <col min="1539" max="1539" width="20.88671875" style="1" bestFit="1" customWidth="1"/>
    <col min="1540" max="1540" width="16.5546875" style="1" bestFit="1" customWidth="1"/>
    <col min="1541" max="1541" width="13.109375" style="1" bestFit="1" customWidth="1"/>
    <col min="1542" max="1542" width="13.109375" style="1" customWidth="1"/>
    <col min="1543" max="1543" width="12.109375" style="1" bestFit="1" customWidth="1"/>
    <col min="1544" max="1544" width="9.109375" style="1"/>
    <col min="1545" max="1545" width="10" style="1" bestFit="1" customWidth="1"/>
    <col min="1546" max="1549" width="0" style="1" hidden="1" customWidth="1"/>
    <col min="1550" max="1550" width="9.109375" style="1"/>
    <col min="1551" max="1551" width="10.88671875" style="1" bestFit="1" customWidth="1"/>
    <col min="1552" max="1552" width="12.44140625" style="1" bestFit="1" customWidth="1"/>
    <col min="1553" max="1553" width="10.109375" style="1" bestFit="1" customWidth="1"/>
    <col min="1554" max="1554" width="11.6640625" style="1" bestFit="1" customWidth="1"/>
    <col min="1555" max="1555" width="10.6640625" style="1" bestFit="1" customWidth="1"/>
    <col min="1556" max="1792" width="9.109375" style="1"/>
    <col min="1793" max="1793" width="20.44140625" style="1" bestFit="1" customWidth="1"/>
    <col min="1794" max="1794" width="20.44140625" style="1" customWidth="1"/>
    <col min="1795" max="1795" width="20.88671875" style="1" bestFit="1" customWidth="1"/>
    <col min="1796" max="1796" width="16.5546875" style="1" bestFit="1" customWidth="1"/>
    <col min="1797" max="1797" width="13.109375" style="1" bestFit="1" customWidth="1"/>
    <col min="1798" max="1798" width="13.109375" style="1" customWidth="1"/>
    <col min="1799" max="1799" width="12.109375" style="1" bestFit="1" customWidth="1"/>
    <col min="1800" max="1800" width="9.109375" style="1"/>
    <col min="1801" max="1801" width="10" style="1" bestFit="1" customWidth="1"/>
    <col min="1802" max="1805" width="0" style="1" hidden="1" customWidth="1"/>
    <col min="1806" max="1806" width="9.109375" style="1"/>
    <col min="1807" max="1807" width="10.88671875" style="1" bestFit="1" customWidth="1"/>
    <col min="1808" max="1808" width="12.44140625" style="1" bestFit="1" customWidth="1"/>
    <col min="1809" max="1809" width="10.109375" style="1" bestFit="1" customWidth="1"/>
    <col min="1810" max="1810" width="11.6640625" style="1" bestFit="1" customWidth="1"/>
    <col min="1811" max="1811" width="10.6640625" style="1" bestFit="1" customWidth="1"/>
    <col min="1812" max="2048" width="9.109375" style="1"/>
    <col min="2049" max="2049" width="20.44140625" style="1" bestFit="1" customWidth="1"/>
    <col min="2050" max="2050" width="20.44140625" style="1" customWidth="1"/>
    <col min="2051" max="2051" width="20.88671875" style="1" bestFit="1" customWidth="1"/>
    <col min="2052" max="2052" width="16.5546875" style="1" bestFit="1" customWidth="1"/>
    <col min="2053" max="2053" width="13.109375" style="1" bestFit="1" customWidth="1"/>
    <col min="2054" max="2054" width="13.109375" style="1" customWidth="1"/>
    <col min="2055" max="2055" width="12.109375" style="1" bestFit="1" customWidth="1"/>
    <col min="2056" max="2056" width="9.109375" style="1"/>
    <col min="2057" max="2057" width="10" style="1" bestFit="1" customWidth="1"/>
    <col min="2058" max="2061" width="0" style="1" hidden="1" customWidth="1"/>
    <col min="2062" max="2062" width="9.109375" style="1"/>
    <col min="2063" max="2063" width="10.88671875" style="1" bestFit="1" customWidth="1"/>
    <col min="2064" max="2064" width="12.44140625" style="1" bestFit="1" customWidth="1"/>
    <col min="2065" max="2065" width="10.109375" style="1" bestFit="1" customWidth="1"/>
    <col min="2066" max="2066" width="11.6640625" style="1" bestFit="1" customWidth="1"/>
    <col min="2067" max="2067" width="10.6640625" style="1" bestFit="1" customWidth="1"/>
    <col min="2068" max="2304" width="9.109375" style="1"/>
    <col min="2305" max="2305" width="20.44140625" style="1" bestFit="1" customWidth="1"/>
    <col min="2306" max="2306" width="20.44140625" style="1" customWidth="1"/>
    <col min="2307" max="2307" width="20.88671875" style="1" bestFit="1" customWidth="1"/>
    <col min="2308" max="2308" width="16.5546875" style="1" bestFit="1" customWidth="1"/>
    <col min="2309" max="2309" width="13.109375" style="1" bestFit="1" customWidth="1"/>
    <col min="2310" max="2310" width="13.109375" style="1" customWidth="1"/>
    <col min="2311" max="2311" width="12.109375" style="1" bestFit="1" customWidth="1"/>
    <col min="2312" max="2312" width="9.109375" style="1"/>
    <col min="2313" max="2313" width="10" style="1" bestFit="1" customWidth="1"/>
    <col min="2314" max="2317" width="0" style="1" hidden="1" customWidth="1"/>
    <col min="2318" max="2318" width="9.109375" style="1"/>
    <col min="2319" max="2319" width="10.88671875" style="1" bestFit="1" customWidth="1"/>
    <col min="2320" max="2320" width="12.44140625" style="1" bestFit="1" customWidth="1"/>
    <col min="2321" max="2321" width="10.109375" style="1" bestFit="1" customWidth="1"/>
    <col min="2322" max="2322" width="11.6640625" style="1" bestFit="1" customWidth="1"/>
    <col min="2323" max="2323" width="10.6640625" style="1" bestFit="1" customWidth="1"/>
    <col min="2324" max="2560" width="9.109375" style="1"/>
    <col min="2561" max="2561" width="20.44140625" style="1" bestFit="1" customWidth="1"/>
    <col min="2562" max="2562" width="20.44140625" style="1" customWidth="1"/>
    <col min="2563" max="2563" width="20.88671875" style="1" bestFit="1" customWidth="1"/>
    <col min="2564" max="2564" width="16.5546875" style="1" bestFit="1" customWidth="1"/>
    <col min="2565" max="2565" width="13.109375" style="1" bestFit="1" customWidth="1"/>
    <col min="2566" max="2566" width="13.109375" style="1" customWidth="1"/>
    <col min="2567" max="2567" width="12.109375" style="1" bestFit="1" customWidth="1"/>
    <col min="2568" max="2568" width="9.109375" style="1"/>
    <col min="2569" max="2569" width="10" style="1" bestFit="1" customWidth="1"/>
    <col min="2570" max="2573" width="0" style="1" hidden="1" customWidth="1"/>
    <col min="2574" max="2574" width="9.109375" style="1"/>
    <col min="2575" max="2575" width="10.88671875" style="1" bestFit="1" customWidth="1"/>
    <col min="2576" max="2576" width="12.44140625" style="1" bestFit="1" customWidth="1"/>
    <col min="2577" max="2577" width="10.109375" style="1" bestFit="1" customWidth="1"/>
    <col min="2578" max="2578" width="11.6640625" style="1" bestFit="1" customWidth="1"/>
    <col min="2579" max="2579" width="10.6640625" style="1" bestFit="1" customWidth="1"/>
    <col min="2580" max="2816" width="9.109375" style="1"/>
    <col min="2817" max="2817" width="20.44140625" style="1" bestFit="1" customWidth="1"/>
    <col min="2818" max="2818" width="20.44140625" style="1" customWidth="1"/>
    <col min="2819" max="2819" width="20.88671875" style="1" bestFit="1" customWidth="1"/>
    <col min="2820" max="2820" width="16.5546875" style="1" bestFit="1" customWidth="1"/>
    <col min="2821" max="2821" width="13.109375" style="1" bestFit="1" customWidth="1"/>
    <col min="2822" max="2822" width="13.109375" style="1" customWidth="1"/>
    <col min="2823" max="2823" width="12.109375" style="1" bestFit="1" customWidth="1"/>
    <col min="2824" max="2824" width="9.109375" style="1"/>
    <col min="2825" max="2825" width="10" style="1" bestFit="1" customWidth="1"/>
    <col min="2826" max="2829" width="0" style="1" hidden="1" customWidth="1"/>
    <col min="2830" max="2830" width="9.109375" style="1"/>
    <col min="2831" max="2831" width="10.88671875" style="1" bestFit="1" customWidth="1"/>
    <col min="2832" max="2832" width="12.44140625" style="1" bestFit="1" customWidth="1"/>
    <col min="2833" max="2833" width="10.109375" style="1" bestFit="1" customWidth="1"/>
    <col min="2834" max="2834" width="11.6640625" style="1" bestFit="1" customWidth="1"/>
    <col min="2835" max="2835" width="10.6640625" style="1" bestFit="1" customWidth="1"/>
    <col min="2836" max="3072" width="9.109375" style="1"/>
    <col min="3073" max="3073" width="20.44140625" style="1" bestFit="1" customWidth="1"/>
    <col min="3074" max="3074" width="20.44140625" style="1" customWidth="1"/>
    <col min="3075" max="3075" width="20.88671875" style="1" bestFit="1" customWidth="1"/>
    <col min="3076" max="3076" width="16.5546875" style="1" bestFit="1" customWidth="1"/>
    <col min="3077" max="3077" width="13.109375" style="1" bestFit="1" customWidth="1"/>
    <col min="3078" max="3078" width="13.109375" style="1" customWidth="1"/>
    <col min="3079" max="3079" width="12.109375" style="1" bestFit="1" customWidth="1"/>
    <col min="3080" max="3080" width="9.109375" style="1"/>
    <col min="3081" max="3081" width="10" style="1" bestFit="1" customWidth="1"/>
    <col min="3082" max="3085" width="0" style="1" hidden="1" customWidth="1"/>
    <col min="3086" max="3086" width="9.109375" style="1"/>
    <col min="3087" max="3087" width="10.88671875" style="1" bestFit="1" customWidth="1"/>
    <col min="3088" max="3088" width="12.44140625" style="1" bestFit="1" customWidth="1"/>
    <col min="3089" max="3089" width="10.109375" style="1" bestFit="1" customWidth="1"/>
    <col min="3090" max="3090" width="11.6640625" style="1" bestFit="1" customWidth="1"/>
    <col min="3091" max="3091" width="10.6640625" style="1" bestFit="1" customWidth="1"/>
    <col min="3092" max="3328" width="9.109375" style="1"/>
    <col min="3329" max="3329" width="20.44140625" style="1" bestFit="1" customWidth="1"/>
    <col min="3330" max="3330" width="20.44140625" style="1" customWidth="1"/>
    <col min="3331" max="3331" width="20.88671875" style="1" bestFit="1" customWidth="1"/>
    <col min="3332" max="3332" width="16.5546875" style="1" bestFit="1" customWidth="1"/>
    <col min="3333" max="3333" width="13.109375" style="1" bestFit="1" customWidth="1"/>
    <col min="3334" max="3334" width="13.109375" style="1" customWidth="1"/>
    <col min="3335" max="3335" width="12.109375" style="1" bestFit="1" customWidth="1"/>
    <col min="3336" max="3336" width="9.109375" style="1"/>
    <col min="3337" max="3337" width="10" style="1" bestFit="1" customWidth="1"/>
    <col min="3338" max="3341" width="0" style="1" hidden="1" customWidth="1"/>
    <col min="3342" max="3342" width="9.109375" style="1"/>
    <col min="3343" max="3343" width="10.88671875" style="1" bestFit="1" customWidth="1"/>
    <col min="3344" max="3344" width="12.44140625" style="1" bestFit="1" customWidth="1"/>
    <col min="3345" max="3345" width="10.109375" style="1" bestFit="1" customWidth="1"/>
    <col min="3346" max="3346" width="11.6640625" style="1" bestFit="1" customWidth="1"/>
    <col min="3347" max="3347" width="10.6640625" style="1" bestFit="1" customWidth="1"/>
    <col min="3348" max="3584" width="9.109375" style="1"/>
    <col min="3585" max="3585" width="20.44140625" style="1" bestFit="1" customWidth="1"/>
    <col min="3586" max="3586" width="20.44140625" style="1" customWidth="1"/>
    <col min="3587" max="3587" width="20.88671875" style="1" bestFit="1" customWidth="1"/>
    <col min="3588" max="3588" width="16.5546875" style="1" bestFit="1" customWidth="1"/>
    <col min="3589" max="3589" width="13.109375" style="1" bestFit="1" customWidth="1"/>
    <col min="3590" max="3590" width="13.109375" style="1" customWidth="1"/>
    <col min="3591" max="3591" width="12.109375" style="1" bestFit="1" customWidth="1"/>
    <col min="3592" max="3592" width="9.109375" style="1"/>
    <col min="3593" max="3593" width="10" style="1" bestFit="1" customWidth="1"/>
    <col min="3594" max="3597" width="0" style="1" hidden="1" customWidth="1"/>
    <col min="3598" max="3598" width="9.109375" style="1"/>
    <col min="3599" max="3599" width="10.88671875" style="1" bestFit="1" customWidth="1"/>
    <col min="3600" max="3600" width="12.44140625" style="1" bestFit="1" customWidth="1"/>
    <col min="3601" max="3601" width="10.109375" style="1" bestFit="1" customWidth="1"/>
    <col min="3602" max="3602" width="11.6640625" style="1" bestFit="1" customWidth="1"/>
    <col min="3603" max="3603" width="10.6640625" style="1" bestFit="1" customWidth="1"/>
    <col min="3604" max="3840" width="9.109375" style="1"/>
    <col min="3841" max="3841" width="20.44140625" style="1" bestFit="1" customWidth="1"/>
    <col min="3842" max="3842" width="20.44140625" style="1" customWidth="1"/>
    <col min="3843" max="3843" width="20.88671875" style="1" bestFit="1" customWidth="1"/>
    <col min="3844" max="3844" width="16.5546875" style="1" bestFit="1" customWidth="1"/>
    <col min="3845" max="3845" width="13.109375" style="1" bestFit="1" customWidth="1"/>
    <col min="3846" max="3846" width="13.109375" style="1" customWidth="1"/>
    <col min="3847" max="3847" width="12.109375" style="1" bestFit="1" customWidth="1"/>
    <col min="3848" max="3848" width="9.109375" style="1"/>
    <col min="3849" max="3849" width="10" style="1" bestFit="1" customWidth="1"/>
    <col min="3850" max="3853" width="0" style="1" hidden="1" customWidth="1"/>
    <col min="3854" max="3854" width="9.109375" style="1"/>
    <col min="3855" max="3855" width="10.88671875" style="1" bestFit="1" customWidth="1"/>
    <col min="3856" max="3856" width="12.44140625" style="1" bestFit="1" customWidth="1"/>
    <col min="3857" max="3857" width="10.109375" style="1" bestFit="1" customWidth="1"/>
    <col min="3858" max="3858" width="11.6640625" style="1" bestFit="1" customWidth="1"/>
    <col min="3859" max="3859" width="10.6640625" style="1" bestFit="1" customWidth="1"/>
    <col min="3860" max="4096" width="9.109375" style="1"/>
    <col min="4097" max="4097" width="20.44140625" style="1" bestFit="1" customWidth="1"/>
    <col min="4098" max="4098" width="20.44140625" style="1" customWidth="1"/>
    <col min="4099" max="4099" width="20.88671875" style="1" bestFit="1" customWidth="1"/>
    <col min="4100" max="4100" width="16.5546875" style="1" bestFit="1" customWidth="1"/>
    <col min="4101" max="4101" width="13.109375" style="1" bestFit="1" customWidth="1"/>
    <col min="4102" max="4102" width="13.109375" style="1" customWidth="1"/>
    <col min="4103" max="4103" width="12.109375" style="1" bestFit="1" customWidth="1"/>
    <col min="4104" max="4104" width="9.109375" style="1"/>
    <col min="4105" max="4105" width="10" style="1" bestFit="1" customWidth="1"/>
    <col min="4106" max="4109" width="0" style="1" hidden="1" customWidth="1"/>
    <col min="4110" max="4110" width="9.109375" style="1"/>
    <col min="4111" max="4111" width="10.88671875" style="1" bestFit="1" customWidth="1"/>
    <col min="4112" max="4112" width="12.44140625" style="1" bestFit="1" customWidth="1"/>
    <col min="4113" max="4113" width="10.109375" style="1" bestFit="1" customWidth="1"/>
    <col min="4114" max="4114" width="11.6640625" style="1" bestFit="1" customWidth="1"/>
    <col min="4115" max="4115" width="10.6640625" style="1" bestFit="1" customWidth="1"/>
    <col min="4116" max="4352" width="9.109375" style="1"/>
    <col min="4353" max="4353" width="20.44140625" style="1" bestFit="1" customWidth="1"/>
    <col min="4354" max="4354" width="20.44140625" style="1" customWidth="1"/>
    <col min="4355" max="4355" width="20.88671875" style="1" bestFit="1" customWidth="1"/>
    <col min="4356" max="4356" width="16.5546875" style="1" bestFit="1" customWidth="1"/>
    <col min="4357" max="4357" width="13.109375" style="1" bestFit="1" customWidth="1"/>
    <col min="4358" max="4358" width="13.109375" style="1" customWidth="1"/>
    <col min="4359" max="4359" width="12.109375" style="1" bestFit="1" customWidth="1"/>
    <col min="4360" max="4360" width="9.109375" style="1"/>
    <col min="4361" max="4361" width="10" style="1" bestFit="1" customWidth="1"/>
    <col min="4362" max="4365" width="0" style="1" hidden="1" customWidth="1"/>
    <col min="4366" max="4366" width="9.109375" style="1"/>
    <col min="4367" max="4367" width="10.88671875" style="1" bestFit="1" customWidth="1"/>
    <col min="4368" max="4368" width="12.44140625" style="1" bestFit="1" customWidth="1"/>
    <col min="4369" max="4369" width="10.109375" style="1" bestFit="1" customWidth="1"/>
    <col min="4370" max="4370" width="11.6640625" style="1" bestFit="1" customWidth="1"/>
    <col min="4371" max="4371" width="10.6640625" style="1" bestFit="1" customWidth="1"/>
    <col min="4372" max="4608" width="9.109375" style="1"/>
    <col min="4609" max="4609" width="20.44140625" style="1" bestFit="1" customWidth="1"/>
    <col min="4610" max="4610" width="20.44140625" style="1" customWidth="1"/>
    <col min="4611" max="4611" width="20.88671875" style="1" bestFit="1" customWidth="1"/>
    <col min="4612" max="4612" width="16.5546875" style="1" bestFit="1" customWidth="1"/>
    <col min="4613" max="4613" width="13.109375" style="1" bestFit="1" customWidth="1"/>
    <col min="4614" max="4614" width="13.109375" style="1" customWidth="1"/>
    <col min="4615" max="4615" width="12.109375" style="1" bestFit="1" customWidth="1"/>
    <col min="4616" max="4616" width="9.109375" style="1"/>
    <col min="4617" max="4617" width="10" style="1" bestFit="1" customWidth="1"/>
    <col min="4618" max="4621" width="0" style="1" hidden="1" customWidth="1"/>
    <col min="4622" max="4622" width="9.109375" style="1"/>
    <col min="4623" max="4623" width="10.88671875" style="1" bestFit="1" customWidth="1"/>
    <col min="4624" max="4624" width="12.44140625" style="1" bestFit="1" customWidth="1"/>
    <col min="4625" max="4625" width="10.109375" style="1" bestFit="1" customWidth="1"/>
    <col min="4626" max="4626" width="11.6640625" style="1" bestFit="1" customWidth="1"/>
    <col min="4627" max="4627" width="10.6640625" style="1" bestFit="1" customWidth="1"/>
    <col min="4628" max="4864" width="9.109375" style="1"/>
    <col min="4865" max="4865" width="20.44140625" style="1" bestFit="1" customWidth="1"/>
    <col min="4866" max="4866" width="20.44140625" style="1" customWidth="1"/>
    <col min="4867" max="4867" width="20.88671875" style="1" bestFit="1" customWidth="1"/>
    <col min="4868" max="4868" width="16.5546875" style="1" bestFit="1" customWidth="1"/>
    <col min="4869" max="4869" width="13.109375" style="1" bestFit="1" customWidth="1"/>
    <col min="4870" max="4870" width="13.109375" style="1" customWidth="1"/>
    <col min="4871" max="4871" width="12.109375" style="1" bestFit="1" customWidth="1"/>
    <col min="4872" max="4872" width="9.109375" style="1"/>
    <col min="4873" max="4873" width="10" style="1" bestFit="1" customWidth="1"/>
    <col min="4874" max="4877" width="0" style="1" hidden="1" customWidth="1"/>
    <col min="4878" max="4878" width="9.109375" style="1"/>
    <col min="4879" max="4879" width="10.88671875" style="1" bestFit="1" customWidth="1"/>
    <col min="4880" max="4880" width="12.44140625" style="1" bestFit="1" customWidth="1"/>
    <col min="4881" max="4881" width="10.109375" style="1" bestFit="1" customWidth="1"/>
    <col min="4882" max="4882" width="11.6640625" style="1" bestFit="1" customWidth="1"/>
    <col min="4883" max="4883" width="10.6640625" style="1" bestFit="1" customWidth="1"/>
    <col min="4884" max="5120" width="9.109375" style="1"/>
    <col min="5121" max="5121" width="20.44140625" style="1" bestFit="1" customWidth="1"/>
    <col min="5122" max="5122" width="20.44140625" style="1" customWidth="1"/>
    <col min="5123" max="5123" width="20.88671875" style="1" bestFit="1" customWidth="1"/>
    <col min="5124" max="5124" width="16.5546875" style="1" bestFit="1" customWidth="1"/>
    <col min="5125" max="5125" width="13.109375" style="1" bestFit="1" customWidth="1"/>
    <col min="5126" max="5126" width="13.109375" style="1" customWidth="1"/>
    <col min="5127" max="5127" width="12.109375" style="1" bestFit="1" customWidth="1"/>
    <col min="5128" max="5128" width="9.109375" style="1"/>
    <col min="5129" max="5129" width="10" style="1" bestFit="1" customWidth="1"/>
    <col min="5130" max="5133" width="0" style="1" hidden="1" customWidth="1"/>
    <col min="5134" max="5134" width="9.109375" style="1"/>
    <col min="5135" max="5135" width="10.88671875" style="1" bestFit="1" customWidth="1"/>
    <col min="5136" max="5136" width="12.44140625" style="1" bestFit="1" customWidth="1"/>
    <col min="5137" max="5137" width="10.109375" style="1" bestFit="1" customWidth="1"/>
    <col min="5138" max="5138" width="11.6640625" style="1" bestFit="1" customWidth="1"/>
    <col min="5139" max="5139" width="10.6640625" style="1" bestFit="1" customWidth="1"/>
    <col min="5140" max="5376" width="9.109375" style="1"/>
    <col min="5377" max="5377" width="20.44140625" style="1" bestFit="1" customWidth="1"/>
    <col min="5378" max="5378" width="20.44140625" style="1" customWidth="1"/>
    <col min="5379" max="5379" width="20.88671875" style="1" bestFit="1" customWidth="1"/>
    <col min="5380" max="5380" width="16.5546875" style="1" bestFit="1" customWidth="1"/>
    <col min="5381" max="5381" width="13.109375" style="1" bestFit="1" customWidth="1"/>
    <col min="5382" max="5382" width="13.109375" style="1" customWidth="1"/>
    <col min="5383" max="5383" width="12.109375" style="1" bestFit="1" customWidth="1"/>
    <col min="5384" max="5384" width="9.109375" style="1"/>
    <col min="5385" max="5385" width="10" style="1" bestFit="1" customWidth="1"/>
    <col min="5386" max="5389" width="0" style="1" hidden="1" customWidth="1"/>
    <col min="5390" max="5390" width="9.109375" style="1"/>
    <col min="5391" max="5391" width="10.88671875" style="1" bestFit="1" customWidth="1"/>
    <col min="5392" max="5392" width="12.44140625" style="1" bestFit="1" customWidth="1"/>
    <col min="5393" max="5393" width="10.109375" style="1" bestFit="1" customWidth="1"/>
    <col min="5394" max="5394" width="11.6640625" style="1" bestFit="1" customWidth="1"/>
    <col min="5395" max="5395" width="10.6640625" style="1" bestFit="1" customWidth="1"/>
    <col min="5396" max="5632" width="9.109375" style="1"/>
    <col min="5633" max="5633" width="20.44140625" style="1" bestFit="1" customWidth="1"/>
    <col min="5634" max="5634" width="20.44140625" style="1" customWidth="1"/>
    <col min="5635" max="5635" width="20.88671875" style="1" bestFit="1" customWidth="1"/>
    <col min="5636" max="5636" width="16.5546875" style="1" bestFit="1" customWidth="1"/>
    <col min="5637" max="5637" width="13.109375" style="1" bestFit="1" customWidth="1"/>
    <col min="5638" max="5638" width="13.109375" style="1" customWidth="1"/>
    <col min="5639" max="5639" width="12.109375" style="1" bestFit="1" customWidth="1"/>
    <col min="5640" max="5640" width="9.109375" style="1"/>
    <col min="5641" max="5641" width="10" style="1" bestFit="1" customWidth="1"/>
    <col min="5642" max="5645" width="0" style="1" hidden="1" customWidth="1"/>
    <col min="5646" max="5646" width="9.109375" style="1"/>
    <col min="5647" max="5647" width="10.88671875" style="1" bestFit="1" customWidth="1"/>
    <col min="5648" max="5648" width="12.44140625" style="1" bestFit="1" customWidth="1"/>
    <col min="5649" max="5649" width="10.109375" style="1" bestFit="1" customWidth="1"/>
    <col min="5650" max="5650" width="11.6640625" style="1" bestFit="1" customWidth="1"/>
    <col min="5651" max="5651" width="10.6640625" style="1" bestFit="1" customWidth="1"/>
    <col min="5652" max="5888" width="9.109375" style="1"/>
    <col min="5889" max="5889" width="20.44140625" style="1" bestFit="1" customWidth="1"/>
    <col min="5890" max="5890" width="20.44140625" style="1" customWidth="1"/>
    <col min="5891" max="5891" width="20.88671875" style="1" bestFit="1" customWidth="1"/>
    <col min="5892" max="5892" width="16.5546875" style="1" bestFit="1" customWidth="1"/>
    <col min="5893" max="5893" width="13.109375" style="1" bestFit="1" customWidth="1"/>
    <col min="5894" max="5894" width="13.109375" style="1" customWidth="1"/>
    <col min="5895" max="5895" width="12.109375" style="1" bestFit="1" customWidth="1"/>
    <col min="5896" max="5896" width="9.109375" style="1"/>
    <col min="5897" max="5897" width="10" style="1" bestFit="1" customWidth="1"/>
    <col min="5898" max="5901" width="0" style="1" hidden="1" customWidth="1"/>
    <col min="5902" max="5902" width="9.109375" style="1"/>
    <col min="5903" max="5903" width="10.88671875" style="1" bestFit="1" customWidth="1"/>
    <col min="5904" max="5904" width="12.44140625" style="1" bestFit="1" customWidth="1"/>
    <col min="5905" max="5905" width="10.109375" style="1" bestFit="1" customWidth="1"/>
    <col min="5906" max="5906" width="11.6640625" style="1" bestFit="1" customWidth="1"/>
    <col min="5907" max="5907" width="10.6640625" style="1" bestFit="1" customWidth="1"/>
    <col min="5908" max="6144" width="9.109375" style="1"/>
    <col min="6145" max="6145" width="20.44140625" style="1" bestFit="1" customWidth="1"/>
    <col min="6146" max="6146" width="20.44140625" style="1" customWidth="1"/>
    <col min="6147" max="6147" width="20.88671875" style="1" bestFit="1" customWidth="1"/>
    <col min="6148" max="6148" width="16.5546875" style="1" bestFit="1" customWidth="1"/>
    <col min="6149" max="6149" width="13.109375" style="1" bestFit="1" customWidth="1"/>
    <col min="6150" max="6150" width="13.109375" style="1" customWidth="1"/>
    <col min="6151" max="6151" width="12.109375" style="1" bestFit="1" customWidth="1"/>
    <col min="6152" max="6152" width="9.109375" style="1"/>
    <col min="6153" max="6153" width="10" style="1" bestFit="1" customWidth="1"/>
    <col min="6154" max="6157" width="0" style="1" hidden="1" customWidth="1"/>
    <col min="6158" max="6158" width="9.109375" style="1"/>
    <col min="6159" max="6159" width="10.88671875" style="1" bestFit="1" customWidth="1"/>
    <col min="6160" max="6160" width="12.44140625" style="1" bestFit="1" customWidth="1"/>
    <col min="6161" max="6161" width="10.109375" style="1" bestFit="1" customWidth="1"/>
    <col min="6162" max="6162" width="11.6640625" style="1" bestFit="1" customWidth="1"/>
    <col min="6163" max="6163" width="10.6640625" style="1" bestFit="1" customWidth="1"/>
    <col min="6164" max="6400" width="9.109375" style="1"/>
    <col min="6401" max="6401" width="20.44140625" style="1" bestFit="1" customWidth="1"/>
    <col min="6402" max="6402" width="20.44140625" style="1" customWidth="1"/>
    <col min="6403" max="6403" width="20.88671875" style="1" bestFit="1" customWidth="1"/>
    <col min="6404" max="6404" width="16.5546875" style="1" bestFit="1" customWidth="1"/>
    <col min="6405" max="6405" width="13.109375" style="1" bestFit="1" customWidth="1"/>
    <col min="6406" max="6406" width="13.109375" style="1" customWidth="1"/>
    <col min="6407" max="6407" width="12.109375" style="1" bestFit="1" customWidth="1"/>
    <col min="6408" max="6408" width="9.109375" style="1"/>
    <col min="6409" max="6409" width="10" style="1" bestFit="1" customWidth="1"/>
    <col min="6410" max="6413" width="0" style="1" hidden="1" customWidth="1"/>
    <col min="6414" max="6414" width="9.109375" style="1"/>
    <col min="6415" max="6415" width="10.88671875" style="1" bestFit="1" customWidth="1"/>
    <col min="6416" max="6416" width="12.44140625" style="1" bestFit="1" customWidth="1"/>
    <col min="6417" max="6417" width="10.109375" style="1" bestFit="1" customWidth="1"/>
    <col min="6418" max="6418" width="11.6640625" style="1" bestFit="1" customWidth="1"/>
    <col min="6419" max="6419" width="10.6640625" style="1" bestFit="1" customWidth="1"/>
    <col min="6420" max="6656" width="9.109375" style="1"/>
    <col min="6657" max="6657" width="20.44140625" style="1" bestFit="1" customWidth="1"/>
    <col min="6658" max="6658" width="20.44140625" style="1" customWidth="1"/>
    <col min="6659" max="6659" width="20.88671875" style="1" bestFit="1" customWidth="1"/>
    <col min="6660" max="6660" width="16.5546875" style="1" bestFit="1" customWidth="1"/>
    <col min="6661" max="6661" width="13.109375" style="1" bestFit="1" customWidth="1"/>
    <col min="6662" max="6662" width="13.109375" style="1" customWidth="1"/>
    <col min="6663" max="6663" width="12.109375" style="1" bestFit="1" customWidth="1"/>
    <col min="6664" max="6664" width="9.109375" style="1"/>
    <col min="6665" max="6665" width="10" style="1" bestFit="1" customWidth="1"/>
    <col min="6666" max="6669" width="0" style="1" hidden="1" customWidth="1"/>
    <col min="6670" max="6670" width="9.109375" style="1"/>
    <col min="6671" max="6671" width="10.88671875" style="1" bestFit="1" customWidth="1"/>
    <col min="6672" max="6672" width="12.44140625" style="1" bestFit="1" customWidth="1"/>
    <col min="6673" max="6673" width="10.109375" style="1" bestFit="1" customWidth="1"/>
    <col min="6674" max="6674" width="11.6640625" style="1" bestFit="1" customWidth="1"/>
    <col min="6675" max="6675" width="10.6640625" style="1" bestFit="1" customWidth="1"/>
    <col min="6676" max="6912" width="9.109375" style="1"/>
    <col min="6913" max="6913" width="20.44140625" style="1" bestFit="1" customWidth="1"/>
    <col min="6914" max="6914" width="20.44140625" style="1" customWidth="1"/>
    <col min="6915" max="6915" width="20.88671875" style="1" bestFit="1" customWidth="1"/>
    <col min="6916" max="6916" width="16.5546875" style="1" bestFit="1" customWidth="1"/>
    <col min="6917" max="6917" width="13.109375" style="1" bestFit="1" customWidth="1"/>
    <col min="6918" max="6918" width="13.109375" style="1" customWidth="1"/>
    <col min="6919" max="6919" width="12.109375" style="1" bestFit="1" customWidth="1"/>
    <col min="6920" max="6920" width="9.109375" style="1"/>
    <col min="6921" max="6921" width="10" style="1" bestFit="1" customWidth="1"/>
    <col min="6922" max="6925" width="0" style="1" hidden="1" customWidth="1"/>
    <col min="6926" max="6926" width="9.109375" style="1"/>
    <col min="6927" max="6927" width="10.88671875" style="1" bestFit="1" customWidth="1"/>
    <col min="6928" max="6928" width="12.44140625" style="1" bestFit="1" customWidth="1"/>
    <col min="6929" max="6929" width="10.109375" style="1" bestFit="1" customWidth="1"/>
    <col min="6930" max="6930" width="11.6640625" style="1" bestFit="1" customWidth="1"/>
    <col min="6931" max="6931" width="10.6640625" style="1" bestFit="1" customWidth="1"/>
    <col min="6932" max="7168" width="9.109375" style="1"/>
    <col min="7169" max="7169" width="20.44140625" style="1" bestFit="1" customWidth="1"/>
    <col min="7170" max="7170" width="20.44140625" style="1" customWidth="1"/>
    <col min="7171" max="7171" width="20.88671875" style="1" bestFit="1" customWidth="1"/>
    <col min="7172" max="7172" width="16.5546875" style="1" bestFit="1" customWidth="1"/>
    <col min="7173" max="7173" width="13.109375" style="1" bestFit="1" customWidth="1"/>
    <col min="7174" max="7174" width="13.109375" style="1" customWidth="1"/>
    <col min="7175" max="7175" width="12.109375" style="1" bestFit="1" customWidth="1"/>
    <col min="7176" max="7176" width="9.109375" style="1"/>
    <col min="7177" max="7177" width="10" style="1" bestFit="1" customWidth="1"/>
    <col min="7178" max="7181" width="0" style="1" hidden="1" customWidth="1"/>
    <col min="7182" max="7182" width="9.109375" style="1"/>
    <col min="7183" max="7183" width="10.88671875" style="1" bestFit="1" customWidth="1"/>
    <col min="7184" max="7184" width="12.44140625" style="1" bestFit="1" customWidth="1"/>
    <col min="7185" max="7185" width="10.109375" style="1" bestFit="1" customWidth="1"/>
    <col min="7186" max="7186" width="11.6640625" style="1" bestFit="1" customWidth="1"/>
    <col min="7187" max="7187" width="10.6640625" style="1" bestFit="1" customWidth="1"/>
    <col min="7188" max="7424" width="9.109375" style="1"/>
    <col min="7425" max="7425" width="20.44140625" style="1" bestFit="1" customWidth="1"/>
    <col min="7426" max="7426" width="20.44140625" style="1" customWidth="1"/>
    <col min="7427" max="7427" width="20.88671875" style="1" bestFit="1" customWidth="1"/>
    <col min="7428" max="7428" width="16.5546875" style="1" bestFit="1" customWidth="1"/>
    <col min="7429" max="7429" width="13.109375" style="1" bestFit="1" customWidth="1"/>
    <col min="7430" max="7430" width="13.109375" style="1" customWidth="1"/>
    <col min="7431" max="7431" width="12.109375" style="1" bestFit="1" customWidth="1"/>
    <col min="7432" max="7432" width="9.109375" style="1"/>
    <col min="7433" max="7433" width="10" style="1" bestFit="1" customWidth="1"/>
    <col min="7434" max="7437" width="0" style="1" hidden="1" customWidth="1"/>
    <col min="7438" max="7438" width="9.109375" style="1"/>
    <col min="7439" max="7439" width="10.88671875" style="1" bestFit="1" customWidth="1"/>
    <col min="7440" max="7440" width="12.44140625" style="1" bestFit="1" customWidth="1"/>
    <col min="7441" max="7441" width="10.109375" style="1" bestFit="1" customWidth="1"/>
    <col min="7442" max="7442" width="11.6640625" style="1" bestFit="1" customWidth="1"/>
    <col min="7443" max="7443" width="10.6640625" style="1" bestFit="1" customWidth="1"/>
    <col min="7444" max="7680" width="9.109375" style="1"/>
    <col min="7681" max="7681" width="20.44140625" style="1" bestFit="1" customWidth="1"/>
    <col min="7682" max="7682" width="20.44140625" style="1" customWidth="1"/>
    <col min="7683" max="7683" width="20.88671875" style="1" bestFit="1" customWidth="1"/>
    <col min="7684" max="7684" width="16.5546875" style="1" bestFit="1" customWidth="1"/>
    <col min="7685" max="7685" width="13.109375" style="1" bestFit="1" customWidth="1"/>
    <col min="7686" max="7686" width="13.109375" style="1" customWidth="1"/>
    <col min="7687" max="7687" width="12.109375" style="1" bestFit="1" customWidth="1"/>
    <col min="7688" max="7688" width="9.109375" style="1"/>
    <col min="7689" max="7689" width="10" style="1" bestFit="1" customWidth="1"/>
    <col min="7690" max="7693" width="0" style="1" hidden="1" customWidth="1"/>
    <col min="7694" max="7694" width="9.109375" style="1"/>
    <col min="7695" max="7695" width="10.88671875" style="1" bestFit="1" customWidth="1"/>
    <col min="7696" max="7696" width="12.44140625" style="1" bestFit="1" customWidth="1"/>
    <col min="7697" max="7697" width="10.109375" style="1" bestFit="1" customWidth="1"/>
    <col min="7698" max="7698" width="11.6640625" style="1" bestFit="1" customWidth="1"/>
    <col min="7699" max="7699" width="10.6640625" style="1" bestFit="1" customWidth="1"/>
    <col min="7700" max="7936" width="9.109375" style="1"/>
    <col min="7937" max="7937" width="20.44140625" style="1" bestFit="1" customWidth="1"/>
    <col min="7938" max="7938" width="20.44140625" style="1" customWidth="1"/>
    <col min="7939" max="7939" width="20.88671875" style="1" bestFit="1" customWidth="1"/>
    <col min="7940" max="7940" width="16.5546875" style="1" bestFit="1" customWidth="1"/>
    <col min="7941" max="7941" width="13.109375" style="1" bestFit="1" customWidth="1"/>
    <col min="7942" max="7942" width="13.109375" style="1" customWidth="1"/>
    <col min="7943" max="7943" width="12.109375" style="1" bestFit="1" customWidth="1"/>
    <col min="7944" max="7944" width="9.109375" style="1"/>
    <col min="7945" max="7945" width="10" style="1" bestFit="1" customWidth="1"/>
    <col min="7946" max="7949" width="0" style="1" hidden="1" customWidth="1"/>
    <col min="7950" max="7950" width="9.109375" style="1"/>
    <col min="7951" max="7951" width="10.88671875" style="1" bestFit="1" customWidth="1"/>
    <col min="7952" max="7952" width="12.44140625" style="1" bestFit="1" customWidth="1"/>
    <col min="7953" max="7953" width="10.109375" style="1" bestFit="1" customWidth="1"/>
    <col min="7954" max="7954" width="11.6640625" style="1" bestFit="1" customWidth="1"/>
    <col min="7955" max="7955" width="10.6640625" style="1" bestFit="1" customWidth="1"/>
    <col min="7956" max="8192" width="9.109375" style="1"/>
    <col min="8193" max="8193" width="20.44140625" style="1" bestFit="1" customWidth="1"/>
    <col min="8194" max="8194" width="20.44140625" style="1" customWidth="1"/>
    <col min="8195" max="8195" width="20.88671875" style="1" bestFit="1" customWidth="1"/>
    <col min="8196" max="8196" width="16.5546875" style="1" bestFit="1" customWidth="1"/>
    <col min="8197" max="8197" width="13.109375" style="1" bestFit="1" customWidth="1"/>
    <col min="8198" max="8198" width="13.109375" style="1" customWidth="1"/>
    <col min="8199" max="8199" width="12.109375" style="1" bestFit="1" customWidth="1"/>
    <col min="8200" max="8200" width="9.109375" style="1"/>
    <col min="8201" max="8201" width="10" style="1" bestFit="1" customWidth="1"/>
    <col min="8202" max="8205" width="0" style="1" hidden="1" customWidth="1"/>
    <col min="8206" max="8206" width="9.109375" style="1"/>
    <col min="8207" max="8207" width="10.88671875" style="1" bestFit="1" customWidth="1"/>
    <col min="8208" max="8208" width="12.44140625" style="1" bestFit="1" customWidth="1"/>
    <col min="8209" max="8209" width="10.109375" style="1" bestFit="1" customWidth="1"/>
    <col min="8210" max="8210" width="11.6640625" style="1" bestFit="1" customWidth="1"/>
    <col min="8211" max="8211" width="10.6640625" style="1" bestFit="1" customWidth="1"/>
    <col min="8212" max="8448" width="9.109375" style="1"/>
    <col min="8449" max="8449" width="20.44140625" style="1" bestFit="1" customWidth="1"/>
    <col min="8450" max="8450" width="20.44140625" style="1" customWidth="1"/>
    <col min="8451" max="8451" width="20.88671875" style="1" bestFit="1" customWidth="1"/>
    <col min="8452" max="8452" width="16.5546875" style="1" bestFit="1" customWidth="1"/>
    <col min="8453" max="8453" width="13.109375" style="1" bestFit="1" customWidth="1"/>
    <col min="8454" max="8454" width="13.109375" style="1" customWidth="1"/>
    <col min="8455" max="8455" width="12.109375" style="1" bestFit="1" customWidth="1"/>
    <col min="8456" max="8456" width="9.109375" style="1"/>
    <col min="8457" max="8457" width="10" style="1" bestFit="1" customWidth="1"/>
    <col min="8458" max="8461" width="0" style="1" hidden="1" customWidth="1"/>
    <col min="8462" max="8462" width="9.109375" style="1"/>
    <col min="8463" max="8463" width="10.88671875" style="1" bestFit="1" customWidth="1"/>
    <col min="8464" max="8464" width="12.44140625" style="1" bestFit="1" customWidth="1"/>
    <col min="8465" max="8465" width="10.109375" style="1" bestFit="1" customWidth="1"/>
    <col min="8466" max="8466" width="11.6640625" style="1" bestFit="1" customWidth="1"/>
    <col min="8467" max="8467" width="10.6640625" style="1" bestFit="1" customWidth="1"/>
    <col min="8468" max="8704" width="9.109375" style="1"/>
    <col min="8705" max="8705" width="20.44140625" style="1" bestFit="1" customWidth="1"/>
    <col min="8706" max="8706" width="20.44140625" style="1" customWidth="1"/>
    <col min="8707" max="8707" width="20.88671875" style="1" bestFit="1" customWidth="1"/>
    <col min="8708" max="8708" width="16.5546875" style="1" bestFit="1" customWidth="1"/>
    <col min="8709" max="8709" width="13.109375" style="1" bestFit="1" customWidth="1"/>
    <col min="8710" max="8710" width="13.109375" style="1" customWidth="1"/>
    <col min="8711" max="8711" width="12.109375" style="1" bestFit="1" customWidth="1"/>
    <col min="8712" max="8712" width="9.109375" style="1"/>
    <col min="8713" max="8713" width="10" style="1" bestFit="1" customWidth="1"/>
    <col min="8714" max="8717" width="0" style="1" hidden="1" customWidth="1"/>
    <col min="8718" max="8718" width="9.109375" style="1"/>
    <col min="8719" max="8719" width="10.88671875" style="1" bestFit="1" customWidth="1"/>
    <col min="8720" max="8720" width="12.44140625" style="1" bestFit="1" customWidth="1"/>
    <col min="8721" max="8721" width="10.109375" style="1" bestFit="1" customWidth="1"/>
    <col min="8722" max="8722" width="11.6640625" style="1" bestFit="1" customWidth="1"/>
    <col min="8723" max="8723" width="10.6640625" style="1" bestFit="1" customWidth="1"/>
    <col min="8724" max="8960" width="9.109375" style="1"/>
    <col min="8961" max="8961" width="20.44140625" style="1" bestFit="1" customWidth="1"/>
    <col min="8962" max="8962" width="20.44140625" style="1" customWidth="1"/>
    <col min="8963" max="8963" width="20.88671875" style="1" bestFit="1" customWidth="1"/>
    <col min="8964" max="8964" width="16.5546875" style="1" bestFit="1" customWidth="1"/>
    <col min="8965" max="8965" width="13.109375" style="1" bestFit="1" customWidth="1"/>
    <col min="8966" max="8966" width="13.109375" style="1" customWidth="1"/>
    <col min="8967" max="8967" width="12.109375" style="1" bestFit="1" customWidth="1"/>
    <col min="8968" max="8968" width="9.109375" style="1"/>
    <col min="8969" max="8969" width="10" style="1" bestFit="1" customWidth="1"/>
    <col min="8970" max="8973" width="0" style="1" hidden="1" customWidth="1"/>
    <col min="8974" max="8974" width="9.109375" style="1"/>
    <col min="8975" max="8975" width="10.88671875" style="1" bestFit="1" customWidth="1"/>
    <col min="8976" max="8976" width="12.44140625" style="1" bestFit="1" customWidth="1"/>
    <col min="8977" max="8977" width="10.109375" style="1" bestFit="1" customWidth="1"/>
    <col min="8978" max="8978" width="11.6640625" style="1" bestFit="1" customWidth="1"/>
    <col min="8979" max="8979" width="10.6640625" style="1" bestFit="1" customWidth="1"/>
    <col min="8980" max="9216" width="9.109375" style="1"/>
    <col min="9217" max="9217" width="20.44140625" style="1" bestFit="1" customWidth="1"/>
    <col min="9218" max="9218" width="20.44140625" style="1" customWidth="1"/>
    <col min="9219" max="9219" width="20.88671875" style="1" bestFit="1" customWidth="1"/>
    <col min="9220" max="9220" width="16.5546875" style="1" bestFit="1" customWidth="1"/>
    <col min="9221" max="9221" width="13.109375" style="1" bestFit="1" customWidth="1"/>
    <col min="9222" max="9222" width="13.109375" style="1" customWidth="1"/>
    <col min="9223" max="9223" width="12.109375" style="1" bestFit="1" customWidth="1"/>
    <col min="9224" max="9224" width="9.109375" style="1"/>
    <col min="9225" max="9225" width="10" style="1" bestFit="1" customWidth="1"/>
    <col min="9226" max="9229" width="0" style="1" hidden="1" customWidth="1"/>
    <col min="9230" max="9230" width="9.109375" style="1"/>
    <col min="9231" max="9231" width="10.88671875" style="1" bestFit="1" customWidth="1"/>
    <col min="9232" max="9232" width="12.44140625" style="1" bestFit="1" customWidth="1"/>
    <col min="9233" max="9233" width="10.109375" style="1" bestFit="1" customWidth="1"/>
    <col min="9234" max="9234" width="11.6640625" style="1" bestFit="1" customWidth="1"/>
    <col min="9235" max="9235" width="10.6640625" style="1" bestFit="1" customWidth="1"/>
    <col min="9236" max="9472" width="9.109375" style="1"/>
    <col min="9473" max="9473" width="20.44140625" style="1" bestFit="1" customWidth="1"/>
    <col min="9474" max="9474" width="20.44140625" style="1" customWidth="1"/>
    <col min="9475" max="9475" width="20.88671875" style="1" bestFit="1" customWidth="1"/>
    <col min="9476" max="9476" width="16.5546875" style="1" bestFit="1" customWidth="1"/>
    <col min="9477" max="9477" width="13.109375" style="1" bestFit="1" customWidth="1"/>
    <col min="9478" max="9478" width="13.109375" style="1" customWidth="1"/>
    <col min="9479" max="9479" width="12.109375" style="1" bestFit="1" customWidth="1"/>
    <col min="9480" max="9480" width="9.109375" style="1"/>
    <col min="9481" max="9481" width="10" style="1" bestFit="1" customWidth="1"/>
    <col min="9482" max="9485" width="0" style="1" hidden="1" customWidth="1"/>
    <col min="9486" max="9486" width="9.109375" style="1"/>
    <col min="9487" max="9487" width="10.88671875" style="1" bestFit="1" customWidth="1"/>
    <col min="9488" max="9488" width="12.44140625" style="1" bestFit="1" customWidth="1"/>
    <col min="9489" max="9489" width="10.109375" style="1" bestFit="1" customWidth="1"/>
    <col min="9490" max="9490" width="11.6640625" style="1" bestFit="1" customWidth="1"/>
    <col min="9491" max="9491" width="10.6640625" style="1" bestFit="1" customWidth="1"/>
    <col min="9492" max="9728" width="9.109375" style="1"/>
    <col min="9729" max="9729" width="20.44140625" style="1" bestFit="1" customWidth="1"/>
    <col min="9730" max="9730" width="20.44140625" style="1" customWidth="1"/>
    <col min="9731" max="9731" width="20.88671875" style="1" bestFit="1" customWidth="1"/>
    <col min="9732" max="9732" width="16.5546875" style="1" bestFit="1" customWidth="1"/>
    <col min="9733" max="9733" width="13.109375" style="1" bestFit="1" customWidth="1"/>
    <col min="9734" max="9734" width="13.109375" style="1" customWidth="1"/>
    <col min="9735" max="9735" width="12.109375" style="1" bestFit="1" customWidth="1"/>
    <col min="9736" max="9736" width="9.109375" style="1"/>
    <col min="9737" max="9737" width="10" style="1" bestFit="1" customWidth="1"/>
    <col min="9738" max="9741" width="0" style="1" hidden="1" customWidth="1"/>
    <col min="9742" max="9742" width="9.109375" style="1"/>
    <col min="9743" max="9743" width="10.88671875" style="1" bestFit="1" customWidth="1"/>
    <col min="9744" max="9744" width="12.44140625" style="1" bestFit="1" customWidth="1"/>
    <col min="9745" max="9745" width="10.109375" style="1" bestFit="1" customWidth="1"/>
    <col min="9746" max="9746" width="11.6640625" style="1" bestFit="1" customWidth="1"/>
    <col min="9747" max="9747" width="10.6640625" style="1" bestFit="1" customWidth="1"/>
    <col min="9748" max="9984" width="9.109375" style="1"/>
    <col min="9985" max="9985" width="20.44140625" style="1" bestFit="1" customWidth="1"/>
    <col min="9986" max="9986" width="20.44140625" style="1" customWidth="1"/>
    <col min="9987" max="9987" width="20.88671875" style="1" bestFit="1" customWidth="1"/>
    <col min="9988" max="9988" width="16.5546875" style="1" bestFit="1" customWidth="1"/>
    <col min="9989" max="9989" width="13.109375" style="1" bestFit="1" customWidth="1"/>
    <col min="9990" max="9990" width="13.109375" style="1" customWidth="1"/>
    <col min="9991" max="9991" width="12.109375" style="1" bestFit="1" customWidth="1"/>
    <col min="9992" max="9992" width="9.109375" style="1"/>
    <col min="9993" max="9993" width="10" style="1" bestFit="1" customWidth="1"/>
    <col min="9994" max="9997" width="0" style="1" hidden="1" customWidth="1"/>
    <col min="9998" max="9998" width="9.109375" style="1"/>
    <col min="9999" max="9999" width="10.88671875" style="1" bestFit="1" customWidth="1"/>
    <col min="10000" max="10000" width="12.44140625" style="1" bestFit="1" customWidth="1"/>
    <col min="10001" max="10001" width="10.109375" style="1" bestFit="1" customWidth="1"/>
    <col min="10002" max="10002" width="11.6640625" style="1" bestFit="1" customWidth="1"/>
    <col min="10003" max="10003" width="10.6640625" style="1" bestFit="1" customWidth="1"/>
    <col min="10004" max="10240" width="9.109375" style="1"/>
    <col min="10241" max="10241" width="20.44140625" style="1" bestFit="1" customWidth="1"/>
    <col min="10242" max="10242" width="20.44140625" style="1" customWidth="1"/>
    <col min="10243" max="10243" width="20.88671875" style="1" bestFit="1" customWidth="1"/>
    <col min="10244" max="10244" width="16.5546875" style="1" bestFit="1" customWidth="1"/>
    <col min="10245" max="10245" width="13.109375" style="1" bestFit="1" customWidth="1"/>
    <col min="10246" max="10246" width="13.109375" style="1" customWidth="1"/>
    <col min="10247" max="10247" width="12.109375" style="1" bestFit="1" customWidth="1"/>
    <col min="10248" max="10248" width="9.109375" style="1"/>
    <col min="10249" max="10249" width="10" style="1" bestFit="1" customWidth="1"/>
    <col min="10250" max="10253" width="0" style="1" hidden="1" customWidth="1"/>
    <col min="10254" max="10254" width="9.109375" style="1"/>
    <col min="10255" max="10255" width="10.88671875" style="1" bestFit="1" customWidth="1"/>
    <col min="10256" max="10256" width="12.44140625" style="1" bestFit="1" customWidth="1"/>
    <col min="10257" max="10257" width="10.109375" style="1" bestFit="1" customWidth="1"/>
    <col min="10258" max="10258" width="11.6640625" style="1" bestFit="1" customWidth="1"/>
    <col min="10259" max="10259" width="10.6640625" style="1" bestFit="1" customWidth="1"/>
    <col min="10260" max="10496" width="9.109375" style="1"/>
    <col min="10497" max="10497" width="20.44140625" style="1" bestFit="1" customWidth="1"/>
    <col min="10498" max="10498" width="20.44140625" style="1" customWidth="1"/>
    <col min="10499" max="10499" width="20.88671875" style="1" bestFit="1" customWidth="1"/>
    <col min="10500" max="10500" width="16.5546875" style="1" bestFit="1" customWidth="1"/>
    <col min="10501" max="10501" width="13.109375" style="1" bestFit="1" customWidth="1"/>
    <col min="10502" max="10502" width="13.109375" style="1" customWidth="1"/>
    <col min="10503" max="10503" width="12.109375" style="1" bestFit="1" customWidth="1"/>
    <col min="10504" max="10504" width="9.109375" style="1"/>
    <col min="10505" max="10505" width="10" style="1" bestFit="1" customWidth="1"/>
    <col min="10506" max="10509" width="0" style="1" hidden="1" customWidth="1"/>
    <col min="10510" max="10510" width="9.109375" style="1"/>
    <col min="10511" max="10511" width="10.88671875" style="1" bestFit="1" customWidth="1"/>
    <col min="10512" max="10512" width="12.44140625" style="1" bestFit="1" customWidth="1"/>
    <col min="10513" max="10513" width="10.109375" style="1" bestFit="1" customWidth="1"/>
    <col min="10514" max="10514" width="11.6640625" style="1" bestFit="1" customWidth="1"/>
    <col min="10515" max="10515" width="10.6640625" style="1" bestFit="1" customWidth="1"/>
    <col min="10516" max="10752" width="9.109375" style="1"/>
    <col min="10753" max="10753" width="20.44140625" style="1" bestFit="1" customWidth="1"/>
    <col min="10754" max="10754" width="20.44140625" style="1" customWidth="1"/>
    <col min="10755" max="10755" width="20.88671875" style="1" bestFit="1" customWidth="1"/>
    <col min="10756" max="10756" width="16.5546875" style="1" bestFit="1" customWidth="1"/>
    <col min="10757" max="10757" width="13.109375" style="1" bestFit="1" customWidth="1"/>
    <col min="10758" max="10758" width="13.109375" style="1" customWidth="1"/>
    <col min="10759" max="10759" width="12.109375" style="1" bestFit="1" customWidth="1"/>
    <col min="10760" max="10760" width="9.109375" style="1"/>
    <col min="10761" max="10761" width="10" style="1" bestFit="1" customWidth="1"/>
    <col min="10762" max="10765" width="0" style="1" hidden="1" customWidth="1"/>
    <col min="10766" max="10766" width="9.109375" style="1"/>
    <col min="10767" max="10767" width="10.88671875" style="1" bestFit="1" customWidth="1"/>
    <col min="10768" max="10768" width="12.44140625" style="1" bestFit="1" customWidth="1"/>
    <col min="10769" max="10769" width="10.109375" style="1" bestFit="1" customWidth="1"/>
    <col min="10770" max="10770" width="11.6640625" style="1" bestFit="1" customWidth="1"/>
    <col min="10771" max="10771" width="10.6640625" style="1" bestFit="1" customWidth="1"/>
    <col min="10772" max="11008" width="9.109375" style="1"/>
    <col min="11009" max="11009" width="20.44140625" style="1" bestFit="1" customWidth="1"/>
    <col min="11010" max="11010" width="20.44140625" style="1" customWidth="1"/>
    <col min="11011" max="11011" width="20.88671875" style="1" bestFit="1" customWidth="1"/>
    <col min="11012" max="11012" width="16.5546875" style="1" bestFit="1" customWidth="1"/>
    <col min="11013" max="11013" width="13.109375" style="1" bestFit="1" customWidth="1"/>
    <col min="11014" max="11014" width="13.109375" style="1" customWidth="1"/>
    <col min="11015" max="11015" width="12.109375" style="1" bestFit="1" customWidth="1"/>
    <col min="11016" max="11016" width="9.109375" style="1"/>
    <col min="11017" max="11017" width="10" style="1" bestFit="1" customWidth="1"/>
    <col min="11018" max="11021" width="0" style="1" hidden="1" customWidth="1"/>
    <col min="11022" max="11022" width="9.109375" style="1"/>
    <col min="11023" max="11023" width="10.88671875" style="1" bestFit="1" customWidth="1"/>
    <col min="11024" max="11024" width="12.44140625" style="1" bestFit="1" customWidth="1"/>
    <col min="11025" max="11025" width="10.109375" style="1" bestFit="1" customWidth="1"/>
    <col min="11026" max="11026" width="11.6640625" style="1" bestFit="1" customWidth="1"/>
    <col min="11027" max="11027" width="10.6640625" style="1" bestFit="1" customWidth="1"/>
    <col min="11028" max="11264" width="9.109375" style="1"/>
    <col min="11265" max="11265" width="20.44140625" style="1" bestFit="1" customWidth="1"/>
    <col min="11266" max="11266" width="20.44140625" style="1" customWidth="1"/>
    <col min="11267" max="11267" width="20.88671875" style="1" bestFit="1" customWidth="1"/>
    <col min="11268" max="11268" width="16.5546875" style="1" bestFit="1" customWidth="1"/>
    <col min="11269" max="11269" width="13.109375" style="1" bestFit="1" customWidth="1"/>
    <col min="11270" max="11270" width="13.109375" style="1" customWidth="1"/>
    <col min="11271" max="11271" width="12.109375" style="1" bestFit="1" customWidth="1"/>
    <col min="11272" max="11272" width="9.109375" style="1"/>
    <col min="11273" max="11273" width="10" style="1" bestFit="1" customWidth="1"/>
    <col min="11274" max="11277" width="0" style="1" hidden="1" customWidth="1"/>
    <col min="11278" max="11278" width="9.109375" style="1"/>
    <col min="11279" max="11279" width="10.88671875" style="1" bestFit="1" customWidth="1"/>
    <col min="11280" max="11280" width="12.44140625" style="1" bestFit="1" customWidth="1"/>
    <col min="11281" max="11281" width="10.109375" style="1" bestFit="1" customWidth="1"/>
    <col min="11282" max="11282" width="11.6640625" style="1" bestFit="1" customWidth="1"/>
    <col min="11283" max="11283" width="10.6640625" style="1" bestFit="1" customWidth="1"/>
    <col min="11284" max="11520" width="9.109375" style="1"/>
    <col min="11521" max="11521" width="20.44140625" style="1" bestFit="1" customWidth="1"/>
    <col min="11522" max="11522" width="20.44140625" style="1" customWidth="1"/>
    <col min="11523" max="11523" width="20.88671875" style="1" bestFit="1" customWidth="1"/>
    <col min="11524" max="11524" width="16.5546875" style="1" bestFit="1" customWidth="1"/>
    <col min="11525" max="11525" width="13.109375" style="1" bestFit="1" customWidth="1"/>
    <col min="11526" max="11526" width="13.109375" style="1" customWidth="1"/>
    <col min="11527" max="11527" width="12.109375" style="1" bestFit="1" customWidth="1"/>
    <col min="11528" max="11528" width="9.109375" style="1"/>
    <col min="11529" max="11529" width="10" style="1" bestFit="1" customWidth="1"/>
    <col min="11530" max="11533" width="0" style="1" hidden="1" customWidth="1"/>
    <col min="11534" max="11534" width="9.109375" style="1"/>
    <col min="11535" max="11535" width="10.88671875" style="1" bestFit="1" customWidth="1"/>
    <col min="11536" max="11536" width="12.44140625" style="1" bestFit="1" customWidth="1"/>
    <col min="11537" max="11537" width="10.109375" style="1" bestFit="1" customWidth="1"/>
    <col min="11538" max="11538" width="11.6640625" style="1" bestFit="1" customWidth="1"/>
    <col min="11539" max="11539" width="10.6640625" style="1" bestFit="1" customWidth="1"/>
    <col min="11540" max="11776" width="9.109375" style="1"/>
    <col min="11777" max="11777" width="20.44140625" style="1" bestFit="1" customWidth="1"/>
    <col min="11778" max="11778" width="20.44140625" style="1" customWidth="1"/>
    <col min="11779" max="11779" width="20.88671875" style="1" bestFit="1" customWidth="1"/>
    <col min="11780" max="11780" width="16.5546875" style="1" bestFit="1" customWidth="1"/>
    <col min="11781" max="11781" width="13.109375" style="1" bestFit="1" customWidth="1"/>
    <col min="11782" max="11782" width="13.109375" style="1" customWidth="1"/>
    <col min="11783" max="11783" width="12.109375" style="1" bestFit="1" customWidth="1"/>
    <col min="11784" max="11784" width="9.109375" style="1"/>
    <col min="11785" max="11785" width="10" style="1" bestFit="1" customWidth="1"/>
    <col min="11786" max="11789" width="0" style="1" hidden="1" customWidth="1"/>
    <col min="11790" max="11790" width="9.109375" style="1"/>
    <col min="11791" max="11791" width="10.88671875" style="1" bestFit="1" customWidth="1"/>
    <col min="11792" max="11792" width="12.44140625" style="1" bestFit="1" customWidth="1"/>
    <col min="11793" max="11793" width="10.109375" style="1" bestFit="1" customWidth="1"/>
    <col min="11794" max="11794" width="11.6640625" style="1" bestFit="1" customWidth="1"/>
    <col min="11795" max="11795" width="10.6640625" style="1" bestFit="1" customWidth="1"/>
    <col min="11796" max="12032" width="9.109375" style="1"/>
    <col min="12033" max="12033" width="20.44140625" style="1" bestFit="1" customWidth="1"/>
    <col min="12034" max="12034" width="20.44140625" style="1" customWidth="1"/>
    <col min="12035" max="12035" width="20.88671875" style="1" bestFit="1" customWidth="1"/>
    <col min="12036" max="12036" width="16.5546875" style="1" bestFit="1" customWidth="1"/>
    <col min="12037" max="12037" width="13.109375" style="1" bestFit="1" customWidth="1"/>
    <col min="12038" max="12038" width="13.109375" style="1" customWidth="1"/>
    <col min="12039" max="12039" width="12.109375" style="1" bestFit="1" customWidth="1"/>
    <col min="12040" max="12040" width="9.109375" style="1"/>
    <col min="12041" max="12041" width="10" style="1" bestFit="1" customWidth="1"/>
    <col min="12042" max="12045" width="0" style="1" hidden="1" customWidth="1"/>
    <col min="12046" max="12046" width="9.109375" style="1"/>
    <col min="12047" max="12047" width="10.88671875" style="1" bestFit="1" customWidth="1"/>
    <col min="12048" max="12048" width="12.44140625" style="1" bestFit="1" customWidth="1"/>
    <col min="12049" max="12049" width="10.109375" style="1" bestFit="1" customWidth="1"/>
    <col min="12050" max="12050" width="11.6640625" style="1" bestFit="1" customWidth="1"/>
    <col min="12051" max="12051" width="10.6640625" style="1" bestFit="1" customWidth="1"/>
    <col min="12052" max="12288" width="9.109375" style="1"/>
    <col min="12289" max="12289" width="20.44140625" style="1" bestFit="1" customWidth="1"/>
    <col min="12290" max="12290" width="20.44140625" style="1" customWidth="1"/>
    <col min="12291" max="12291" width="20.88671875" style="1" bestFit="1" customWidth="1"/>
    <col min="12292" max="12292" width="16.5546875" style="1" bestFit="1" customWidth="1"/>
    <col min="12293" max="12293" width="13.109375" style="1" bestFit="1" customWidth="1"/>
    <col min="12294" max="12294" width="13.109375" style="1" customWidth="1"/>
    <col min="12295" max="12295" width="12.109375" style="1" bestFit="1" customWidth="1"/>
    <col min="12296" max="12296" width="9.109375" style="1"/>
    <col min="12297" max="12297" width="10" style="1" bestFit="1" customWidth="1"/>
    <col min="12298" max="12301" width="0" style="1" hidden="1" customWidth="1"/>
    <col min="12302" max="12302" width="9.109375" style="1"/>
    <col min="12303" max="12303" width="10.88671875" style="1" bestFit="1" customWidth="1"/>
    <col min="12304" max="12304" width="12.44140625" style="1" bestFit="1" customWidth="1"/>
    <col min="12305" max="12305" width="10.109375" style="1" bestFit="1" customWidth="1"/>
    <col min="12306" max="12306" width="11.6640625" style="1" bestFit="1" customWidth="1"/>
    <col min="12307" max="12307" width="10.6640625" style="1" bestFit="1" customWidth="1"/>
    <col min="12308" max="12544" width="9.109375" style="1"/>
    <col min="12545" max="12545" width="20.44140625" style="1" bestFit="1" customWidth="1"/>
    <col min="12546" max="12546" width="20.44140625" style="1" customWidth="1"/>
    <col min="12547" max="12547" width="20.88671875" style="1" bestFit="1" customWidth="1"/>
    <col min="12548" max="12548" width="16.5546875" style="1" bestFit="1" customWidth="1"/>
    <col min="12549" max="12549" width="13.109375" style="1" bestFit="1" customWidth="1"/>
    <col min="12550" max="12550" width="13.109375" style="1" customWidth="1"/>
    <col min="12551" max="12551" width="12.109375" style="1" bestFit="1" customWidth="1"/>
    <col min="12552" max="12552" width="9.109375" style="1"/>
    <col min="12553" max="12553" width="10" style="1" bestFit="1" customWidth="1"/>
    <col min="12554" max="12557" width="0" style="1" hidden="1" customWidth="1"/>
    <col min="12558" max="12558" width="9.109375" style="1"/>
    <col min="12559" max="12559" width="10.88671875" style="1" bestFit="1" customWidth="1"/>
    <col min="12560" max="12560" width="12.44140625" style="1" bestFit="1" customWidth="1"/>
    <col min="12561" max="12561" width="10.109375" style="1" bestFit="1" customWidth="1"/>
    <col min="12562" max="12562" width="11.6640625" style="1" bestFit="1" customWidth="1"/>
    <col min="12563" max="12563" width="10.6640625" style="1" bestFit="1" customWidth="1"/>
    <col min="12564" max="12800" width="9.109375" style="1"/>
    <col min="12801" max="12801" width="20.44140625" style="1" bestFit="1" customWidth="1"/>
    <col min="12802" max="12802" width="20.44140625" style="1" customWidth="1"/>
    <col min="12803" max="12803" width="20.88671875" style="1" bestFit="1" customWidth="1"/>
    <col min="12804" max="12804" width="16.5546875" style="1" bestFit="1" customWidth="1"/>
    <col min="12805" max="12805" width="13.109375" style="1" bestFit="1" customWidth="1"/>
    <col min="12806" max="12806" width="13.109375" style="1" customWidth="1"/>
    <col min="12807" max="12807" width="12.109375" style="1" bestFit="1" customWidth="1"/>
    <col min="12808" max="12808" width="9.109375" style="1"/>
    <col min="12809" max="12809" width="10" style="1" bestFit="1" customWidth="1"/>
    <col min="12810" max="12813" width="0" style="1" hidden="1" customWidth="1"/>
    <col min="12814" max="12814" width="9.109375" style="1"/>
    <col min="12815" max="12815" width="10.88671875" style="1" bestFit="1" customWidth="1"/>
    <col min="12816" max="12816" width="12.44140625" style="1" bestFit="1" customWidth="1"/>
    <col min="12817" max="12817" width="10.109375" style="1" bestFit="1" customWidth="1"/>
    <col min="12818" max="12818" width="11.6640625" style="1" bestFit="1" customWidth="1"/>
    <col min="12819" max="12819" width="10.6640625" style="1" bestFit="1" customWidth="1"/>
    <col min="12820" max="13056" width="9.109375" style="1"/>
    <col min="13057" max="13057" width="20.44140625" style="1" bestFit="1" customWidth="1"/>
    <col min="13058" max="13058" width="20.44140625" style="1" customWidth="1"/>
    <col min="13059" max="13059" width="20.88671875" style="1" bestFit="1" customWidth="1"/>
    <col min="13060" max="13060" width="16.5546875" style="1" bestFit="1" customWidth="1"/>
    <col min="13061" max="13061" width="13.109375" style="1" bestFit="1" customWidth="1"/>
    <col min="13062" max="13062" width="13.109375" style="1" customWidth="1"/>
    <col min="13063" max="13063" width="12.109375" style="1" bestFit="1" customWidth="1"/>
    <col min="13064" max="13064" width="9.109375" style="1"/>
    <col min="13065" max="13065" width="10" style="1" bestFit="1" customWidth="1"/>
    <col min="13066" max="13069" width="0" style="1" hidden="1" customWidth="1"/>
    <col min="13070" max="13070" width="9.109375" style="1"/>
    <col min="13071" max="13071" width="10.88671875" style="1" bestFit="1" customWidth="1"/>
    <col min="13072" max="13072" width="12.44140625" style="1" bestFit="1" customWidth="1"/>
    <col min="13073" max="13073" width="10.109375" style="1" bestFit="1" customWidth="1"/>
    <col min="13074" max="13074" width="11.6640625" style="1" bestFit="1" customWidth="1"/>
    <col min="13075" max="13075" width="10.6640625" style="1" bestFit="1" customWidth="1"/>
    <col min="13076" max="13312" width="9.109375" style="1"/>
    <col min="13313" max="13313" width="20.44140625" style="1" bestFit="1" customWidth="1"/>
    <col min="13314" max="13314" width="20.44140625" style="1" customWidth="1"/>
    <col min="13315" max="13315" width="20.88671875" style="1" bestFit="1" customWidth="1"/>
    <col min="13316" max="13316" width="16.5546875" style="1" bestFit="1" customWidth="1"/>
    <col min="13317" max="13317" width="13.109375" style="1" bestFit="1" customWidth="1"/>
    <col min="13318" max="13318" width="13.109375" style="1" customWidth="1"/>
    <col min="13319" max="13319" width="12.109375" style="1" bestFit="1" customWidth="1"/>
    <col min="13320" max="13320" width="9.109375" style="1"/>
    <col min="13321" max="13321" width="10" style="1" bestFit="1" customWidth="1"/>
    <col min="13322" max="13325" width="0" style="1" hidden="1" customWidth="1"/>
    <col min="13326" max="13326" width="9.109375" style="1"/>
    <col min="13327" max="13327" width="10.88671875" style="1" bestFit="1" customWidth="1"/>
    <col min="13328" max="13328" width="12.44140625" style="1" bestFit="1" customWidth="1"/>
    <col min="13329" max="13329" width="10.109375" style="1" bestFit="1" customWidth="1"/>
    <col min="13330" max="13330" width="11.6640625" style="1" bestFit="1" customWidth="1"/>
    <col min="13331" max="13331" width="10.6640625" style="1" bestFit="1" customWidth="1"/>
    <col min="13332" max="13568" width="9.109375" style="1"/>
    <col min="13569" max="13569" width="20.44140625" style="1" bestFit="1" customWidth="1"/>
    <col min="13570" max="13570" width="20.44140625" style="1" customWidth="1"/>
    <col min="13571" max="13571" width="20.88671875" style="1" bestFit="1" customWidth="1"/>
    <col min="13572" max="13572" width="16.5546875" style="1" bestFit="1" customWidth="1"/>
    <col min="13573" max="13573" width="13.109375" style="1" bestFit="1" customWidth="1"/>
    <col min="13574" max="13574" width="13.109375" style="1" customWidth="1"/>
    <col min="13575" max="13575" width="12.109375" style="1" bestFit="1" customWidth="1"/>
    <col min="13576" max="13576" width="9.109375" style="1"/>
    <col min="13577" max="13577" width="10" style="1" bestFit="1" customWidth="1"/>
    <col min="13578" max="13581" width="0" style="1" hidden="1" customWidth="1"/>
    <col min="13582" max="13582" width="9.109375" style="1"/>
    <col min="13583" max="13583" width="10.88671875" style="1" bestFit="1" customWidth="1"/>
    <col min="13584" max="13584" width="12.44140625" style="1" bestFit="1" customWidth="1"/>
    <col min="13585" max="13585" width="10.109375" style="1" bestFit="1" customWidth="1"/>
    <col min="13586" max="13586" width="11.6640625" style="1" bestFit="1" customWidth="1"/>
    <col min="13587" max="13587" width="10.6640625" style="1" bestFit="1" customWidth="1"/>
    <col min="13588" max="13824" width="9.109375" style="1"/>
    <col min="13825" max="13825" width="20.44140625" style="1" bestFit="1" customWidth="1"/>
    <col min="13826" max="13826" width="20.44140625" style="1" customWidth="1"/>
    <col min="13827" max="13827" width="20.88671875" style="1" bestFit="1" customWidth="1"/>
    <col min="13828" max="13828" width="16.5546875" style="1" bestFit="1" customWidth="1"/>
    <col min="13829" max="13829" width="13.109375" style="1" bestFit="1" customWidth="1"/>
    <col min="13830" max="13830" width="13.109375" style="1" customWidth="1"/>
    <col min="13831" max="13831" width="12.109375" style="1" bestFit="1" customWidth="1"/>
    <col min="13832" max="13832" width="9.109375" style="1"/>
    <col min="13833" max="13833" width="10" style="1" bestFit="1" customWidth="1"/>
    <col min="13834" max="13837" width="0" style="1" hidden="1" customWidth="1"/>
    <col min="13838" max="13838" width="9.109375" style="1"/>
    <col min="13839" max="13839" width="10.88671875" style="1" bestFit="1" customWidth="1"/>
    <col min="13840" max="13840" width="12.44140625" style="1" bestFit="1" customWidth="1"/>
    <col min="13841" max="13841" width="10.109375" style="1" bestFit="1" customWidth="1"/>
    <col min="13842" max="13842" width="11.6640625" style="1" bestFit="1" customWidth="1"/>
    <col min="13843" max="13843" width="10.6640625" style="1" bestFit="1" customWidth="1"/>
    <col min="13844" max="14080" width="9.109375" style="1"/>
    <col min="14081" max="14081" width="20.44140625" style="1" bestFit="1" customWidth="1"/>
    <col min="14082" max="14082" width="20.44140625" style="1" customWidth="1"/>
    <col min="14083" max="14083" width="20.88671875" style="1" bestFit="1" customWidth="1"/>
    <col min="14084" max="14084" width="16.5546875" style="1" bestFit="1" customWidth="1"/>
    <col min="14085" max="14085" width="13.109375" style="1" bestFit="1" customWidth="1"/>
    <col min="14086" max="14086" width="13.109375" style="1" customWidth="1"/>
    <col min="14087" max="14087" width="12.109375" style="1" bestFit="1" customWidth="1"/>
    <col min="14088" max="14088" width="9.109375" style="1"/>
    <col min="14089" max="14089" width="10" style="1" bestFit="1" customWidth="1"/>
    <col min="14090" max="14093" width="0" style="1" hidden="1" customWidth="1"/>
    <col min="14094" max="14094" width="9.109375" style="1"/>
    <col min="14095" max="14095" width="10.88671875" style="1" bestFit="1" customWidth="1"/>
    <col min="14096" max="14096" width="12.44140625" style="1" bestFit="1" customWidth="1"/>
    <col min="14097" max="14097" width="10.109375" style="1" bestFit="1" customWidth="1"/>
    <col min="14098" max="14098" width="11.6640625" style="1" bestFit="1" customWidth="1"/>
    <col min="14099" max="14099" width="10.6640625" style="1" bestFit="1" customWidth="1"/>
    <col min="14100" max="14336" width="9.109375" style="1"/>
    <col min="14337" max="14337" width="20.44140625" style="1" bestFit="1" customWidth="1"/>
    <col min="14338" max="14338" width="20.44140625" style="1" customWidth="1"/>
    <col min="14339" max="14339" width="20.88671875" style="1" bestFit="1" customWidth="1"/>
    <col min="14340" max="14340" width="16.5546875" style="1" bestFit="1" customWidth="1"/>
    <col min="14341" max="14341" width="13.109375" style="1" bestFit="1" customWidth="1"/>
    <col min="14342" max="14342" width="13.109375" style="1" customWidth="1"/>
    <col min="14343" max="14343" width="12.109375" style="1" bestFit="1" customWidth="1"/>
    <col min="14344" max="14344" width="9.109375" style="1"/>
    <col min="14345" max="14345" width="10" style="1" bestFit="1" customWidth="1"/>
    <col min="14346" max="14349" width="0" style="1" hidden="1" customWidth="1"/>
    <col min="14350" max="14350" width="9.109375" style="1"/>
    <col min="14351" max="14351" width="10.88671875" style="1" bestFit="1" customWidth="1"/>
    <col min="14352" max="14352" width="12.44140625" style="1" bestFit="1" customWidth="1"/>
    <col min="14353" max="14353" width="10.109375" style="1" bestFit="1" customWidth="1"/>
    <col min="14354" max="14354" width="11.6640625" style="1" bestFit="1" customWidth="1"/>
    <col min="14355" max="14355" width="10.6640625" style="1" bestFit="1" customWidth="1"/>
    <col min="14356" max="14592" width="9.109375" style="1"/>
    <col min="14593" max="14593" width="20.44140625" style="1" bestFit="1" customWidth="1"/>
    <col min="14594" max="14594" width="20.44140625" style="1" customWidth="1"/>
    <col min="14595" max="14595" width="20.88671875" style="1" bestFit="1" customWidth="1"/>
    <col min="14596" max="14596" width="16.5546875" style="1" bestFit="1" customWidth="1"/>
    <col min="14597" max="14597" width="13.109375" style="1" bestFit="1" customWidth="1"/>
    <col min="14598" max="14598" width="13.109375" style="1" customWidth="1"/>
    <col min="14599" max="14599" width="12.109375" style="1" bestFit="1" customWidth="1"/>
    <col min="14600" max="14600" width="9.109375" style="1"/>
    <col min="14601" max="14601" width="10" style="1" bestFit="1" customWidth="1"/>
    <col min="14602" max="14605" width="0" style="1" hidden="1" customWidth="1"/>
    <col min="14606" max="14606" width="9.109375" style="1"/>
    <col min="14607" max="14607" width="10.88671875" style="1" bestFit="1" customWidth="1"/>
    <col min="14608" max="14608" width="12.44140625" style="1" bestFit="1" customWidth="1"/>
    <col min="14609" max="14609" width="10.109375" style="1" bestFit="1" customWidth="1"/>
    <col min="14610" max="14610" width="11.6640625" style="1" bestFit="1" customWidth="1"/>
    <col min="14611" max="14611" width="10.6640625" style="1" bestFit="1" customWidth="1"/>
    <col min="14612" max="14848" width="9.109375" style="1"/>
    <col min="14849" max="14849" width="20.44140625" style="1" bestFit="1" customWidth="1"/>
    <col min="14850" max="14850" width="20.44140625" style="1" customWidth="1"/>
    <col min="14851" max="14851" width="20.88671875" style="1" bestFit="1" customWidth="1"/>
    <col min="14852" max="14852" width="16.5546875" style="1" bestFit="1" customWidth="1"/>
    <col min="14853" max="14853" width="13.109375" style="1" bestFit="1" customWidth="1"/>
    <col min="14854" max="14854" width="13.109375" style="1" customWidth="1"/>
    <col min="14855" max="14855" width="12.109375" style="1" bestFit="1" customWidth="1"/>
    <col min="14856" max="14856" width="9.109375" style="1"/>
    <col min="14857" max="14857" width="10" style="1" bestFit="1" customWidth="1"/>
    <col min="14858" max="14861" width="0" style="1" hidden="1" customWidth="1"/>
    <col min="14862" max="14862" width="9.109375" style="1"/>
    <col min="14863" max="14863" width="10.88671875" style="1" bestFit="1" customWidth="1"/>
    <col min="14864" max="14864" width="12.44140625" style="1" bestFit="1" customWidth="1"/>
    <col min="14865" max="14865" width="10.109375" style="1" bestFit="1" customWidth="1"/>
    <col min="14866" max="14866" width="11.6640625" style="1" bestFit="1" customWidth="1"/>
    <col min="14867" max="14867" width="10.6640625" style="1" bestFit="1" customWidth="1"/>
    <col min="14868" max="15104" width="9.109375" style="1"/>
    <col min="15105" max="15105" width="20.44140625" style="1" bestFit="1" customWidth="1"/>
    <col min="15106" max="15106" width="20.44140625" style="1" customWidth="1"/>
    <col min="15107" max="15107" width="20.88671875" style="1" bestFit="1" customWidth="1"/>
    <col min="15108" max="15108" width="16.5546875" style="1" bestFit="1" customWidth="1"/>
    <col min="15109" max="15109" width="13.109375" style="1" bestFit="1" customWidth="1"/>
    <col min="15110" max="15110" width="13.109375" style="1" customWidth="1"/>
    <col min="15111" max="15111" width="12.109375" style="1" bestFit="1" customWidth="1"/>
    <col min="15112" max="15112" width="9.109375" style="1"/>
    <col min="15113" max="15113" width="10" style="1" bestFit="1" customWidth="1"/>
    <col min="15114" max="15117" width="0" style="1" hidden="1" customWidth="1"/>
    <col min="15118" max="15118" width="9.109375" style="1"/>
    <col min="15119" max="15119" width="10.88671875" style="1" bestFit="1" customWidth="1"/>
    <col min="15120" max="15120" width="12.44140625" style="1" bestFit="1" customWidth="1"/>
    <col min="15121" max="15121" width="10.109375" style="1" bestFit="1" customWidth="1"/>
    <col min="15122" max="15122" width="11.6640625" style="1" bestFit="1" customWidth="1"/>
    <col min="15123" max="15123" width="10.6640625" style="1" bestFit="1" customWidth="1"/>
    <col min="15124" max="15360" width="9.109375" style="1"/>
    <col min="15361" max="15361" width="20.44140625" style="1" bestFit="1" customWidth="1"/>
    <col min="15362" max="15362" width="20.44140625" style="1" customWidth="1"/>
    <col min="15363" max="15363" width="20.88671875" style="1" bestFit="1" customWidth="1"/>
    <col min="15364" max="15364" width="16.5546875" style="1" bestFit="1" customWidth="1"/>
    <col min="15365" max="15365" width="13.109375" style="1" bestFit="1" customWidth="1"/>
    <col min="15366" max="15366" width="13.109375" style="1" customWidth="1"/>
    <col min="15367" max="15367" width="12.109375" style="1" bestFit="1" customWidth="1"/>
    <col min="15368" max="15368" width="9.109375" style="1"/>
    <col min="15369" max="15369" width="10" style="1" bestFit="1" customWidth="1"/>
    <col min="15370" max="15373" width="0" style="1" hidden="1" customWidth="1"/>
    <col min="15374" max="15374" width="9.109375" style="1"/>
    <col min="15375" max="15375" width="10.88671875" style="1" bestFit="1" customWidth="1"/>
    <col min="15376" max="15376" width="12.44140625" style="1" bestFit="1" customWidth="1"/>
    <col min="15377" max="15377" width="10.109375" style="1" bestFit="1" customWidth="1"/>
    <col min="15378" max="15378" width="11.6640625" style="1" bestFit="1" customWidth="1"/>
    <col min="15379" max="15379" width="10.6640625" style="1" bestFit="1" customWidth="1"/>
    <col min="15380" max="15616" width="9.109375" style="1"/>
    <col min="15617" max="15617" width="20.44140625" style="1" bestFit="1" customWidth="1"/>
    <col min="15618" max="15618" width="20.44140625" style="1" customWidth="1"/>
    <col min="15619" max="15619" width="20.88671875" style="1" bestFit="1" customWidth="1"/>
    <col min="15620" max="15620" width="16.5546875" style="1" bestFit="1" customWidth="1"/>
    <col min="15621" max="15621" width="13.109375" style="1" bestFit="1" customWidth="1"/>
    <col min="15622" max="15622" width="13.109375" style="1" customWidth="1"/>
    <col min="15623" max="15623" width="12.109375" style="1" bestFit="1" customWidth="1"/>
    <col min="15624" max="15624" width="9.109375" style="1"/>
    <col min="15625" max="15625" width="10" style="1" bestFit="1" customWidth="1"/>
    <col min="15626" max="15629" width="0" style="1" hidden="1" customWidth="1"/>
    <col min="15630" max="15630" width="9.109375" style="1"/>
    <col min="15631" max="15631" width="10.88671875" style="1" bestFit="1" customWidth="1"/>
    <col min="15632" max="15632" width="12.44140625" style="1" bestFit="1" customWidth="1"/>
    <col min="15633" max="15633" width="10.109375" style="1" bestFit="1" customWidth="1"/>
    <col min="15634" max="15634" width="11.6640625" style="1" bestFit="1" customWidth="1"/>
    <col min="15635" max="15635" width="10.6640625" style="1" bestFit="1" customWidth="1"/>
    <col min="15636" max="15872" width="9.109375" style="1"/>
    <col min="15873" max="15873" width="20.44140625" style="1" bestFit="1" customWidth="1"/>
    <col min="15874" max="15874" width="20.44140625" style="1" customWidth="1"/>
    <col min="15875" max="15875" width="20.88671875" style="1" bestFit="1" customWidth="1"/>
    <col min="15876" max="15876" width="16.5546875" style="1" bestFit="1" customWidth="1"/>
    <col min="15877" max="15877" width="13.109375" style="1" bestFit="1" customWidth="1"/>
    <col min="15878" max="15878" width="13.109375" style="1" customWidth="1"/>
    <col min="15879" max="15879" width="12.109375" style="1" bestFit="1" customWidth="1"/>
    <col min="15880" max="15880" width="9.109375" style="1"/>
    <col min="15881" max="15881" width="10" style="1" bestFit="1" customWidth="1"/>
    <col min="15882" max="15885" width="0" style="1" hidden="1" customWidth="1"/>
    <col min="15886" max="15886" width="9.109375" style="1"/>
    <col min="15887" max="15887" width="10.88671875" style="1" bestFit="1" customWidth="1"/>
    <col min="15888" max="15888" width="12.44140625" style="1" bestFit="1" customWidth="1"/>
    <col min="15889" max="15889" width="10.109375" style="1" bestFit="1" customWidth="1"/>
    <col min="15890" max="15890" width="11.6640625" style="1" bestFit="1" customWidth="1"/>
    <col min="15891" max="15891" width="10.6640625" style="1" bestFit="1" customWidth="1"/>
    <col min="15892" max="16128" width="9.109375" style="1"/>
    <col min="16129" max="16129" width="20.44140625" style="1" bestFit="1" customWidth="1"/>
    <col min="16130" max="16130" width="20.44140625" style="1" customWidth="1"/>
    <col min="16131" max="16131" width="20.88671875" style="1" bestFit="1" customWidth="1"/>
    <col min="16132" max="16132" width="16.5546875" style="1" bestFit="1" customWidth="1"/>
    <col min="16133" max="16133" width="13.109375" style="1" bestFit="1" customWidth="1"/>
    <col min="16134" max="16134" width="13.109375" style="1" customWidth="1"/>
    <col min="16135" max="16135" width="12.109375" style="1" bestFit="1" customWidth="1"/>
    <col min="16136" max="16136" width="9.109375" style="1"/>
    <col min="16137" max="16137" width="10" style="1" bestFit="1" customWidth="1"/>
    <col min="16138" max="16141" width="0" style="1" hidden="1" customWidth="1"/>
    <col min="16142" max="16142" width="9.109375" style="1"/>
    <col min="16143" max="16143" width="10.88671875" style="1" bestFit="1" customWidth="1"/>
    <col min="16144" max="16144" width="12.44140625" style="1" bestFit="1" customWidth="1"/>
    <col min="16145" max="16145" width="10.109375" style="1" bestFit="1" customWidth="1"/>
    <col min="16146" max="16146" width="11.6640625" style="1" bestFit="1" customWidth="1"/>
    <col min="16147" max="16147" width="10.6640625" style="1" bestFit="1" customWidth="1"/>
    <col min="16148" max="16384" width="9.109375" style="1"/>
  </cols>
  <sheetData>
    <row r="2" spans="1:20" x14ac:dyDescent="0.25">
      <c r="A2" s="35" t="s">
        <v>0</v>
      </c>
      <c r="B2" s="35"/>
      <c r="C2" s="2">
        <v>0</v>
      </c>
      <c r="E2" s="30"/>
      <c r="F2" s="30"/>
      <c r="G2" s="30"/>
      <c r="H2" s="31"/>
    </row>
    <row r="3" spans="1:20" x14ac:dyDescent="0.25">
      <c r="A3" s="36" t="s">
        <v>1</v>
      </c>
      <c r="B3" s="37"/>
      <c r="C3" s="3">
        <v>2.5000000000000001E-2</v>
      </c>
      <c r="D3" s="4"/>
      <c r="E3" s="32"/>
      <c r="F3" s="33"/>
      <c r="G3" s="33"/>
      <c r="H3" s="31"/>
    </row>
    <row r="4" spans="1:20" x14ac:dyDescent="0.25">
      <c r="A4" s="36" t="s">
        <v>2</v>
      </c>
      <c r="B4" s="37"/>
      <c r="C4" s="5">
        <v>360</v>
      </c>
      <c r="D4" s="4"/>
      <c r="E4" s="34"/>
      <c r="F4" s="31"/>
      <c r="G4" s="31"/>
      <c r="H4" s="31"/>
    </row>
    <row r="5" spans="1:20" ht="14.4" thickBot="1" x14ac:dyDescent="0.3">
      <c r="A5" s="38" t="s">
        <v>3</v>
      </c>
      <c r="B5" s="39"/>
      <c r="C5" s="6">
        <v>240</v>
      </c>
    </row>
    <row r="6" spans="1:20" ht="14.4" thickBot="1" x14ac:dyDescent="0.3"/>
    <row r="7" spans="1:20" ht="55.8" thickBot="1" x14ac:dyDescent="0.3">
      <c r="A7" s="7" t="s">
        <v>4</v>
      </c>
      <c r="B7" s="8"/>
      <c r="C7" s="9" t="s">
        <v>5</v>
      </c>
      <c r="D7" s="9" t="s">
        <v>6</v>
      </c>
      <c r="E7" s="10" t="s">
        <v>7</v>
      </c>
      <c r="F7" s="9" t="s">
        <v>8</v>
      </c>
      <c r="G7" s="11" t="s">
        <v>9</v>
      </c>
      <c r="J7" s="12">
        <f>+B251</f>
        <v>5500000</v>
      </c>
      <c r="N7" s="13"/>
      <c r="O7" s="13" t="s">
        <v>10</v>
      </c>
      <c r="P7" s="13" t="s">
        <v>11</v>
      </c>
      <c r="Q7" s="13" t="s">
        <v>12</v>
      </c>
      <c r="R7" s="14" t="s">
        <v>13</v>
      </c>
      <c r="S7" s="14" t="s">
        <v>14</v>
      </c>
      <c r="T7" s="13" t="s">
        <v>12</v>
      </c>
    </row>
    <row r="8" spans="1:20" x14ac:dyDescent="0.25">
      <c r="B8" s="2"/>
      <c r="C8" s="29">
        <v>44221</v>
      </c>
      <c r="D8" s="15"/>
      <c r="E8" s="2"/>
      <c r="F8" s="16"/>
      <c r="G8" s="17">
        <f>+C2-F8+B8</f>
        <v>0</v>
      </c>
      <c r="I8" s="12"/>
      <c r="J8" s="12">
        <f>$J$7-G8</f>
        <v>5500000</v>
      </c>
      <c r="N8" s="13">
        <v>2021</v>
      </c>
      <c r="O8" s="18">
        <f>SUM(E8:E19)</f>
        <v>59129.166666666672</v>
      </c>
      <c r="P8" s="18">
        <f>SUM(F8:F19)</f>
        <v>0</v>
      </c>
      <c r="Q8" s="18">
        <f>+O8+P8</f>
        <v>59129.166666666672</v>
      </c>
      <c r="R8" s="19">
        <f>Q8/'[1]Разходи по дълга '!B7</f>
        <v>2.4674850465989707E-2</v>
      </c>
      <c r="S8" s="19">
        <f>'[1]Разходи по дълга '!G3</f>
        <v>8.1791626095423564E-2</v>
      </c>
      <c r="T8" s="20">
        <f>R8+S8</f>
        <v>0.10646647656141327</v>
      </c>
    </row>
    <row r="9" spans="1:20" x14ac:dyDescent="0.25">
      <c r="A9" s="21"/>
      <c r="B9" s="2"/>
      <c r="C9" s="29">
        <v>44252</v>
      </c>
      <c r="D9" s="15"/>
      <c r="E9" s="2"/>
      <c r="F9" s="16"/>
      <c r="G9" s="17">
        <f>+G8-F9+B9</f>
        <v>0</v>
      </c>
      <c r="I9" s="12"/>
      <c r="J9" s="12">
        <f>$J$7-G9</f>
        <v>5500000</v>
      </c>
      <c r="N9" s="13">
        <v>2022</v>
      </c>
      <c r="O9" s="18">
        <f>SUM(E20:E31)</f>
        <v>139618.47222222222</v>
      </c>
      <c r="P9" s="18">
        <f>SUM(F20:F31)</f>
        <v>117000</v>
      </c>
      <c r="Q9" s="18">
        <f t="shared" ref="Q9:Q28" si="0">+O9+P9</f>
        <v>256618.47222222222</v>
      </c>
      <c r="R9" s="19">
        <f>Q9/'[1]Разходи по дълга '!B7</f>
        <v>0.10708797004683079</v>
      </c>
      <c r="S9" s="19">
        <f>'[1]Разходи по дълга '!I3</f>
        <v>7.8453192377243006E-2</v>
      </c>
      <c r="T9" s="20">
        <f>R9+S9</f>
        <v>0.18554116242407381</v>
      </c>
    </row>
    <row r="10" spans="1:20" x14ac:dyDescent="0.25">
      <c r="A10" s="21"/>
      <c r="B10" s="2"/>
      <c r="C10" s="29">
        <v>44280</v>
      </c>
      <c r="D10" s="15"/>
      <c r="E10" s="2"/>
      <c r="F10" s="16"/>
      <c r="G10" s="17">
        <f t="shared" ref="G10:G73" si="1">+G9-F10+B10</f>
        <v>0</v>
      </c>
      <c r="I10" s="12"/>
      <c r="J10" s="12">
        <f t="shared" ref="J10:J21" si="2">$J$7-G10</f>
        <v>5500000</v>
      </c>
      <c r="N10" s="13">
        <v>2023</v>
      </c>
      <c r="O10" s="18">
        <f>SUM(E32:E43)</f>
        <v>135829.51388888888</v>
      </c>
      <c r="P10" s="18">
        <f>SUM(F32:F43)</f>
        <v>156000</v>
      </c>
      <c r="Q10" s="18">
        <f>+O10+P10</f>
        <v>291829.51388888888</v>
      </c>
      <c r="R10" s="19">
        <f>Q10/'[1]Разходи по дълга '!B7</f>
        <v>0.12178168614086335</v>
      </c>
      <c r="S10" s="19">
        <f>'[1]Разходи по дълга '!K3</f>
        <v>7.6366671303380165E-2</v>
      </c>
      <c r="T10" s="20">
        <f t="shared" ref="T10:T28" si="3">R10+S10</f>
        <v>0.19814835744424353</v>
      </c>
    </row>
    <row r="11" spans="1:20" x14ac:dyDescent="0.25">
      <c r="A11" s="22">
        <v>44291</v>
      </c>
      <c r="B11" s="2">
        <v>1500000</v>
      </c>
      <c r="C11" s="22">
        <v>44311</v>
      </c>
      <c r="D11" s="15">
        <f t="shared" ref="D11:D100" si="4">+C11-C10</f>
        <v>31</v>
      </c>
      <c r="E11" s="2">
        <f>+G10*$C$3*D11/360+100+J10*0.5%*D11/360</f>
        <v>2468.0555555555557</v>
      </c>
      <c r="F11" s="16"/>
      <c r="G11" s="17">
        <f t="shared" si="1"/>
        <v>1500000</v>
      </c>
      <c r="I11" s="12"/>
      <c r="J11" s="12">
        <f t="shared" si="2"/>
        <v>4000000</v>
      </c>
      <c r="N11" s="13">
        <v>2024</v>
      </c>
      <c r="O11" s="18">
        <f>SUM(E44:E55)</f>
        <v>132096.80555555553</v>
      </c>
      <c r="P11" s="18">
        <f>SUM(F44:F55)</f>
        <v>168000</v>
      </c>
      <c r="Q11" s="18">
        <f t="shared" si="0"/>
        <v>300096.8055555555</v>
      </c>
      <c r="R11" s="19">
        <f>Q11/'[1]Разходи по дълга '!B7</f>
        <v>0.12523166179811746</v>
      </c>
      <c r="S11" s="19">
        <f>'[1]Разходи по дълга '!M3</f>
        <v>7.4280150229517311E-2</v>
      </c>
      <c r="T11" s="20">
        <f t="shared" si="3"/>
        <v>0.19951181202763477</v>
      </c>
    </row>
    <row r="12" spans="1:20" x14ac:dyDescent="0.25">
      <c r="A12" s="21"/>
      <c r="B12" s="2"/>
      <c r="C12" s="22">
        <v>44341</v>
      </c>
      <c r="D12" s="15">
        <f t="shared" si="4"/>
        <v>30</v>
      </c>
      <c r="E12" s="2">
        <f t="shared" ref="E12:E75" si="5">+G11*$C$3*D12/360+100+J11*0.5%*D12/360</f>
        <v>4891.666666666667</v>
      </c>
      <c r="F12" s="16"/>
      <c r="G12" s="17">
        <f t="shared" si="1"/>
        <v>1500000</v>
      </c>
      <c r="I12" s="12"/>
      <c r="J12" s="12">
        <f t="shared" si="2"/>
        <v>4000000</v>
      </c>
      <c r="N12" s="13">
        <v>2025</v>
      </c>
      <c r="O12" s="18">
        <f>SUM(E56:E67)</f>
        <v>127337.8472222222</v>
      </c>
      <c r="P12" s="18">
        <f>SUM(F56:F67)</f>
        <v>180000</v>
      </c>
      <c r="Q12" s="18">
        <f t="shared" si="0"/>
        <v>307337.84722222219</v>
      </c>
      <c r="R12" s="19">
        <f>Q12/'[1]Разходи по дълга '!B7</f>
        <v>0.12825337900496125</v>
      </c>
      <c r="S12" s="19">
        <f>'[1]Разходи по дълга '!O3</f>
        <v>7.2193629155654471E-2</v>
      </c>
      <c r="T12" s="20">
        <f t="shared" si="3"/>
        <v>0.20044700816061573</v>
      </c>
    </row>
    <row r="13" spans="1:20" x14ac:dyDescent="0.25">
      <c r="A13" s="21"/>
      <c r="B13" s="2"/>
      <c r="C13" s="22">
        <v>44372</v>
      </c>
      <c r="D13" s="15">
        <f t="shared" si="4"/>
        <v>31</v>
      </c>
      <c r="E13" s="2">
        <f t="shared" si="5"/>
        <v>5051.3888888888887</v>
      </c>
      <c r="F13" s="16"/>
      <c r="G13" s="17">
        <f t="shared" si="1"/>
        <v>1500000</v>
      </c>
      <c r="I13" s="12"/>
      <c r="J13" s="12">
        <f t="shared" si="2"/>
        <v>4000000</v>
      </c>
      <c r="N13" s="13">
        <v>2026</v>
      </c>
      <c r="O13" s="18">
        <f>SUM(E68:E79)</f>
        <v>122775.3472222222</v>
      </c>
      <c r="P13" s="18">
        <f>SUM(F68:F79)</f>
        <v>180000</v>
      </c>
      <c r="Q13" s="18">
        <f t="shared" si="0"/>
        <v>302775.34722222219</v>
      </c>
      <c r="R13" s="19">
        <f>Q13/'[1]Разходи по дълга '!B7</f>
        <v>0.12634942852506142</v>
      </c>
      <c r="S13" s="19">
        <f>'[1]Разходи по дълга '!Q3</f>
        <v>7.0107108081791616E-2</v>
      </c>
      <c r="T13" s="20">
        <f t="shared" si="3"/>
        <v>0.19645653660685303</v>
      </c>
    </row>
    <row r="14" spans="1:20" x14ac:dyDescent="0.25">
      <c r="A14" s="21"/>
      <c r="C14" s="22">
        <v>44402</v>
      </c>
      <c r="D14" s="15">
        <f t="shared" si="4"/>
        <v>30</v>
      </c>
      <c r="E14" s="2">
        <f t="shared" si="5"/>
        <v>4891.666666666667</v>
      </c>
      <c r="F14" s="16"/>
      <c r="G14" s="17">
        <f t="shared" si="1"/>
        <v>1500000</v>
      </c>
      <c r="I14" s="12"/>
      <c r="J14" s="12">
        <f t="shared" si="2"/>
        <v>4000000</v>
      </c>
      <c r="N14" s="13">
        <v>2027</v>
      </c>
      <c r="O14" s="18">
        <f>SUM(E80:E91)</f>
        <v>118212.8472222222</v>
      </c>
      <c r="P14" s="18">
        <f>SUM(F80:F91)</f>
        <v>180000</v>
      </c>
      <c r="Q14" s="18">
        <f t="shared" si="0"/>
        <v>298212.84722222219</v>
      </c>
      <c r="R14" s="19">
        <f>Q14/'[1]Разходи по дълга '!B7</f>
        <v>0.12444547804516157</v>
      </c>
      <c r="S14" s="19">
        <f>'[1]Разходи по дълга '!S3</f>
        <v>6.8020587007928776E-2</v>
      </c>
      <c r="T14" s="20">
        <f t="shared" si="3"/>
        <v>0.19246606505309033</v>
      </c>
    </row>
    <row r="15" spans="1:20" x14ac:dyDescent="0.25">
      <c r="A15" s="21"/>
      <c r="B15" s="2">
        <v>2000000</v>
      </c>
      <c r="C15" s="22">
        <v>44433</v>
      </c>
      <c r="D15" s="15">
        <f t="shared" si="4"/>
        <v>31</v>
      </c>
      <c r="E15" s="2">
        <f>+G14*$C$3*D15/360+100+J14*0.5%*D15/360</f>
        <v>5051.3888888888887</v>
      </c>
      <c r="F15" s="16"/>
      <c r="G15" s="17">
        <f t="shared" si="1"/>
        <v>3500000</v>
      </c>
      <c r="I15" s="12"/>
      <c r="J15" s="12">
        <f t="shared" si="2"/>
        <v>2000000</v>
      </c>
      <c r="N15" s="13">
        <v>2028</v>
      </c>
      <c r="O15" s="18">
        <f>SUM(E92:E103)</f>
        <v>113962.08333333333</v>
      </c>
      <c r="P15" s="18">
        <f>SUM(F92:F103)</f>
        <v>180000</v>
      </c>
      <c r="Q15" s="18">
        <f t="shared" si="0"/>
        <v>293962.08333333331</v>
      </c>
      <c r="R15" s="19">
        <f>Q15/'[1]Разходи по дълга '!B7</f>
        <v>0.1226716163583252</v>
      </c>
      <c r="S15" s="19">
        <f>'[1]Разходи по дълга '!U3</f>
        <v>6.5934065934065936E-2</v>
      </c>
      <c r="T15" s="20">
        <f t="shared" si="3"/>
        <v>0.18860568229239114</v>
      </c>
    </row>
    <row r="16" spans="1:20" x14ac:dyDescent="0.25">
      <c r="A16" s="21"/>
      <c r="B16" s="2"/>
      <c r="C16" s="22">
        <v>44464</v>
      </c>
      <c r="D16" s="15">
        <f t="shared" si="4"/>
        <v>31</v>
      </c>
      <c r="E16" s="2">
        <f t="shared" si="5"/>
        <v>8495.8333333333339</v>
      </c>
      <c r="F16" s="16"/>
      <c r="G16" s="17">
        <f t="shared" si="1"/>
        <v>3500000</v>
      </c>
      <c r="I16" s="12"/>
      <c r="J16" s="12">
        <f t="shared" si="2"/>
        <v>2000000</v>
      </c>
      <c r="N16" s="13">
        <v>2029</v>
      </c>
      <c r="O16" s="18">
        <f>SUM(E104:E115)</f>
        <v>108808.68055555553</v>
      </c>
      <c r="P16" s="18">
        <f>SUM(F104:F115)</f>
        <v>204000</v>
      </c>
      <c r="Q16" s="18">
        <f t="shared" si="0"/>
        <v>312808.6805555555</v>
      </c>
      <c r="R16" s="19">
        <f>Q16/'[1]Разходи по дълга '!B7</f>
        <v>0.13053638081327951</v>
      </c>
      <c r="S16" s="19">
        <f>'[1]Разходи по дълга '!W3</f>
        <v>6.3847544860203082E-2</v>
      </c>
      <c r="T16" s="20">
        <f t="shared" si="3"/>
        <v>0.19438392567348259</v>
      </c>
    </row>
    <row r="17" spans="1:20" x14ac:dyDescent="0.25">
      <c r="A17" s="21"/>
      <c r="C17" s="22">
        <v>44494</v>
      </c>
      <c r="D17" s="15">
        <f t="shared" si="4"/>
        <v>30</v>
      </c>
      <c r="E17" s="2">
        <f t="shared" si="5"/>
        <v>8225</v>
      </c>
      <c r="F17" s="16"/>
      <c r="G17" s="17">
        <f t="shared" si="1"/>
        <v>3500000</v>
      </c>
      <c r="I17" s="12"/>
      <c r="J17" s="12">
        <f t="shared" si="2"/>
        <v>2000000</v>
      </c>
      <c r="N17" s="13">
        <v>2030</v>
      </c>
      <c r="O17" s="18">
        <f>SUM(E116:E127)</f>
        <v>103637.8472222222</v>
      </c>
      <c r="P17" s="18">
        <f>SUM(F116:F127)</f>
        <v>204000</v>
      </c>
      <c r="Q17" s="18">
        <f>+O17+P17</f>
        <v>307637.84722222219</v>
      </c>
      <c r="R17" s="19">
        <f>Q17/'[1]Разходи по дълга '!B7</f>
        <v>0.12837857026939303</v>
      </c>
      <c r="S17" s="19">
        <f>'[1]Разходи по дълга '!Y3</f>
        <v>6.1761023786340241E-2</v>
      </c>
      <c r="T17" s="20">
        <f t="shared" si="3"/>
        <v>0.19013959405573327</v>
      </c>
    </row>
    <row r="18" spans="1:20" x14ac:dyDescent="0.25">
      <c r="A18" s="21"/>
      <c r="B18" s="2">
        <v>2000000</v>
      </c>
      <c r="C18" s="22">
        <v>44525</v>
      </c>
      <c r="D18" s="15">
        <f t="shared" si="4"/>
        <v>31</v>
      </c>
      <c r="E18" s="2">
        <f t="shared" si="5"/>
        <v>8495.8333333333339</v>
      </c>
      <c r="F18" s="16"/>
      <c r="G18" s="17">
        <f t="shared" si="1"/>
        <v>5500000</v>
      </c>
      <c r="I18" s="12"/>
      <c r="J18" s="12">
        <f t="shared" si="2"/>
        <v>0</v>
      </c>
      <c r="N18" s="13">
        <v>2031</v>
      </c>
      <c r="O18" s="18">
        <f>SUM(E128:E139)</f>
        <v>98276.319444444453</v>
      </c>
      <c r="P18" s="18">
        <f>SUM(F128:F139)</f>
        <v>224000</v>
      </c>
      <c r="Q18" s="18">
        <f t="shared" si="0"/>
        <v>322276.31944444444</v>
      </c>
      <c r="R18" s="19">
        <f>Q18/'[1]Разходи по дълга '!B7</f>
        <v>0.13448726642555756</v>
      </c>
      <c r="S18" s="19">
        <f>'[1]Разходи по дълга '!AA3</f>
        <v>5.9674502712477394E-2</v>
      </c>
      <c r="T18" s="20">
        <f t="shared" si="3"/>
        <v>0.19416176913803496</v>
      </c>
    </row>
    <row r="19" spans="1:20" x14ac:dyDescent="0.25">
      <c r="A19" s="21"/>
      <c r="B19" s="2"/>
      <c r="C19" s="22">
        <v>44555</v>
      </c>
      <c r="D19" s="15">
        <f t="shared" si="4"/>
        <v>30</v>
      </c>
      <c r="E19" s="2">
        <f t="shared" si="5"/>
        <v>11558.333333333334</v>
      </c>
      <c r="F19" s="16"/>
      <c r="G19" s="17">
        <f t="shared" si="1"/>
        <v>5500000</v>
      </c>
      <c r="I19" s="12"/>
      <c r="J19" s="12">
        <f t="shared" si="2"/>
        <v>0</v>
      </c>
      <c r="N19" s="13">
        <v>2032</v>
      </c>
      <c r="O19" s="18">
        <f>SUM(E140:E151)</f>
        <v>92409.027777777766</v>
      </c>
      <c r="P19" s="18">
        <f>SUM(F140:F151)</f>
        <v>276000</v>
      </c>
      <c r="Q19" s="18">
        <f t="shared" si="0"/>
        <v>368409.02777777775</v>
      </c>
      <c r="R19" s="19">
        <f>Q19/'[1]Разходи по дълга '!B7</f>
        <v>0.15373864005193116</v>
      </c>
      <c r="S19" s="19">
        <f>'[1]Разходи по дълга '!AC3</f>
        <v>5.7587981638614547E-2</v>
      </c>
      <c r="T19" s="20">
        <f t="shared" si="3"/>
        <v>0.21132662169054572</v>
      </c>
    </row>
    <row r="20" spans="1:20" x14ac:dyDescent="0.25">
      <c r="A20" s="21"/>
      <c r="C20" s="22">
        <v>44586</v>
      </c>
      <c r="D20" s="15">
        <f t="shared" si="4"/>
        <v>31</v>
      </c>
      <c r="E20" s="2">
        <f t="shared" si="5"/>
        <v>11940.277777777777</v>
      </c>
      <c r="F20" s="16"/>
      <c r="G20" s="17">
        <f t="shared" si="1"/>
        <v>5500000</v>
      </c>
      <c r="I20" s="12"/>
      <c r="J20" s="12">
        <f t="shared" si="2"/>
        <v>0</v>
      </c>
      <c r="N20" s="13">
        <v>2033</v>
      </c>
      <c r="O20" s="18">
        <f>SUM(E152:E163)</f>
        <v>83420.486111111109</v>
      </c>
      <c r="P20" s="18">
        <f>SUM(F152:F163)</f>
        <v>408000</v>
      </c>
      <c r="Q20" s="18">
        <f>+O20+P20</f>
        <v>491420.48611111112</v>
      </c>
      <c r="R20" s="19">
        <f>Q20/'[1]Разходи по дълга '!B7</f>
        <v>0.20507184007975146</v>
      </c>
      <c r="S20" s="19"/>
      <c r="T20" s="20">
        <f t="shared" si="3"/>
        <v>0.20507184007975146</v>
      </c>
    </row>
    <row r="21" spans="1:20" x14ac:dyDescent="0.25">
      <c r="A21" s="21"/>
      <c r="B21" s="13"/>
      <c r="C21" s="22">
        <v>44617</v>
      </c>
      <c r="D21" s="15">
        <f t="shared" si="4"/>
        <v>31</v>
      </c>
      <c r="E21" s="2">
        <f t="shared" si="5"/>
        <v>11940.277777777777</v>
      </c>
      <c r="F21" s="16"/>
      <c r="G21" s="17">
        <f t="shared" si="1"/>
        <v>5500000</v>
      </c>
      <c r="I21" s="12"/>
      <c r="J21" s="12">
        <f t="shared" si="2"/>
        <v>0</v>
      </c>
      <c r="N21" s="13">
        <v>2034</v>
      </c>
      <c r="O21" s="18">
        <f>SUM(E164:E175)</f>
        <v>73078.819444444423</v>
      </c>
      <c r="P21" s="18">
        <f>SUM(F164:F175)</f>
        <v>408000</v>
      </c>
      <c r="Q21" s="18">
        <f t="shared" si="0"/>
        <v>481078.81944444444</v>
      </c>
      <c r="R21" s="19">
        <f>Q21/'[1]Разходи по дълга '!B7</f>
        <v>0.20075621899197846</v>
      </c>
      <c r="S21" s="19"/>
      <c r="T21" s="20">
        <f t="shared" si="3"/>
        <v>0.20075621899197846</v>
      </c>
    </row>
    <row r="22" spans="1:20" x14ac:dyDescent="0.25">
      <c r="A22" s="21"/>
      <c r="B22" s="2"/>
      <c r="C22" s="22">
        <v>44645</v>
      </c>
      <c r="D22" s="15">
        <f t="shared" si="4"/>
        <v>28</v>
      </c>
      <c r="E22" s="2">
        <f t="shared" si="5"/>
        <v>10794.444444444445</v>
      </c>
      <c r="F22" s="16"/>
      <c r="G22" s="17">
        <f t="shared" si="1"/>
        <v>5500000</v>
      </c>
      <c r="I22" s="12"/>
      <c r="J22" s="12">
        <f>$J$7-G22</f>
        <v>0</v>
      </c>
      <c r="N22" s="13">
        <v>2035</v>
      </c>
      <c r="O22" s="18">
        <f>SUM(E176:E187)</f>
        <v>62737.152777777774</v>
      </c>
      <c r="P22" s="18">
        <f>SUM(F176:F187)</f>
        <v>408000</v>
      </c>
      <c r="Q22" s="18">
        <f t="shared" si="0"/>
        <v>470737.15277777775</v>
      </c>
      <c r="R22" s="19">
        <f>Q22/'[1]Разходи по дълга '!B7</f>
        <v>0.19644059790420548</v>
      </c>
      <c r="S22" s="19"/>
      <c r="T22" s="20">
        <f t="shared" si="3"/>
        <v>0.19644059790420548</v>
      </c>
    </row>
    <row r="23" spans="1:20" x14ac:dyDescent="0.25">
      <c r="A23" s="21"/>
      <c r="B23" s="2"/>
      <c r="C23" s="22">
        <v>44676</v>
      </c>
      <c r="D23" s="15">
        <f t="shared" si="4"/>
        <v>31</v>
      </c>
      <c r="E23" s="2">
        <f t="shared" si="5"/>
        <v>11940.277777777777</v>
      </c>
      <c r="F23" s="16">
        <v>13000</v>
      </c>
      <c r="G23" s="17">
        <f t="shared" si="1"/>
        <v>5487000</v>
      </c>
      <c r="I23" s="12"/>
      <c r="J23" s="12"/>
      <c r="N23" s="13">
        <v>2036</v>
      </c>
      <c r="O23" s="18">
        <f>SUM(E188:E199)</f>
        <v>52544.027777777774</v>
      </c>
      <c r="P23" s="18">
        <f>SUM(F188:F199)</f>
        <v>408000</v>
      </c>
      <c r="Q23" s="18">
        <f t="shared" si="0"/>
        <v>460544.02777777775</v>
      </c>
      <c r="R23" s="19">
        <f>Q23/'[1]Разходи по дълга '!B7</f>
        <v>0.19218696388000184</v>
      </c>
      <c r="S23" s="19"/>
      <c r="T23" s="20">
        <f t="shared" si="3"/>
        <v>0.19218696388000184</v>
      </c>
    </row>
    <row r="24" spans="1:20" x14ac:dyDescent="0.25">
      <c r="A24" s="21"/>
      <c r="B24" s="13"/>
      <c r="C24" s="22">
        <v>44706</v>
      </c>
      <c r="D24" s="15">
        <f t="shared" si="4"/>
        <v>30</v>
      </c>
      <c r="E24" s="2">
        <f t="shared" si="5"/>
        <v>11531.25</v>
      </c>
      <c r="F24" s="16">
        <v>13000</v>
      </c>
      <c r="G24" s="17">
        <f t="shared" si="1"/>
        <v>5474000</v>
      </c>
      <c r="I24" s="12"/>
      <c r="J24" s="12"/>
      <c r="N24" s="13">
        <v>2037</v>
      </c>
      <c r="O24" s="18">
        <f>SUM(E200:E211)</f>
        <v>42053.819444444453</v>
      </c>
      <c r="P24" s="18">
        <f>SUM(F200:F211)</f>
        <v>408000</v>
      </c>
      <c r="Q24" s="18">
        <f t="shared" si="0"/>
        <v>450053.81944444444</v>
      </c>
      <c r="R24" s="19">
        <f>Q24/'[1]Разходи по дълга '!B7</f>
        <v>0.18780935572865951</v>
      </c>
      <c r="T24" s="20">
        <f t="shared" si="3"/>
        <v>0.18780935572865951</v>
      </c>
    </row>
    <row r="25" spans="1:20" x14ac:dyDescent="0.25">
      <c r="A25" s="21"/>
      <c r="B25" s="13"/>
      <c r="C25" s="22">
        <v>44737</v>
      </c>
      <c r="D25" s="15">
        <f t="shared" si="4"/>
        <v>31</v>
      </c>
      <c r="E25" s="2">
        <f t="shared" si="5"/>
        <v>11884.305555555555</v>
      </c>
      <c r="F25" s="16">
        <v>13000</v>
      </c>
      <c r="G25" s="17">
        <f t="shared" si="1"/>
        <v>5461000</v>
      </c>
      <c r="I25" s="12"/>
      <c r="J25" s="12"/>
      <c r="N25" s="13">
        <v>2038</v>
      </c>
      <c r="O25" s="18">
        <f>SUM(E212:E223)</f>
        <v>31572.569444444449</v>
      </c>
      <c r="P25" s="18">
        <f>SUM(F212:F223)</f>
        <v>420000</v>
      </c>
      <c r="Q25" s="18">
        <f t="shared" si="0"/>
        <v>451572.56944444444</v>
      </c>
      <c r="R25" s="19">
        <f>Q25/'[1]Разходи по дълга '!B7</f>
        <v>0.18844313650484534</v>
      </c>
      <c r="T25" s="20">
        <f t="shared" si="3"/>
        <v>0.18844313650484534</v>
      </c>
    </row>
    <row r="26" spans="1:20" x14ac:dyDescent="0.25">
      <c r="A26" s="21"/>
      <c r="B26" s="2"/>
      <c r="C26" s="22">
        <v>44767</v>
      </c>
      <c r="D26" s="15">
        <f t="shared" si="4"/>
        <v>30</v>
      </c>
      <c r="E26" s="2">
        <f t="shared" si="5"/>
        <v>11477.083333333334</v>
      </c>
      <c r="F26" s="16">
        <v>13000</v>
      </c>
      <c r="G26" s="17">
        <f t="shared" si="1"/>
        <v>5448000</v>
      </c>
      <c r="I26" s="12"/>
      <c r="J26" s="12"/>
      <c r="N26" s="13">
        <v>2039</v>
      </c>
      <c r="O26" s="18">
        <f>SUM(E224:E235)</f>
        <v>20787.152777777781</v>
      </c>
      <c r="P26" s="18">
        <f>SUM(F224:F235)</f>
        <v>432000</v>
      </c>
      <c r="Q26" s="18">
        <f t="shared" si="0"/>
        <v>452787.15277777775</v>
      </c>
      <c r="R26" s="19">
        <f>Q26/'[1]Разходи по дълга '!B7</f>
        <v>0.18894998724903786</v>
      </c>
      <c r="T26" s="20">
        <f t="shared" si="3"/>
        <v>0.18894998724903786</v>
      </c>
    </row>
    <row r="27" spans="1:20" x14ac:dyDescent="0.25">
      <c r="A27" s="21"/>
      <c r="B27" s="2"/>
      <c r="C27" s="22">
        <v>44798</v>
      </c>
      <c r="D27" s="15">
        <f t="shared" si="4"/>
        <v>31</v>
      </c>
      <c r="E27" s="2">
        <f t="shared" si="5"/>
        <v>11828.333333333334</v>
      </c>
      <c r="F27" s="16">
        <v>13000</v>
      </c>
      <c r="G27" s="17">
        <f t="shared" si="1"/>
        <v>5435000</v>
      </c>
      <c r="I27" s="12"/>
      <c r="J27" s="12"/>
      <c r="N27" s="13">
        <v>2040</v>
      </c>
      <c r="O27" s="18">
        <f>SUM(E236:E247)</f>
        <v>9869.5833333333321</v>
      </c>
      <c r="P27" s="18">
        <f>SUM(F236:F247)</f>
        <v>432000</v>
      </c>
      <c r="Q27" s="18">
        <f t="shared" si="0"/>
        <v>441869.58333333331</v>
      </c>
      <c r="R27" s="19">
        <f>Q27/'[1]Разходи по дълга '!B7</f>
        <v>0.18439403950479899</v>
      </c>
      <c r="T27" s="20">
        <f t="shared" si="3"/>
        <v>0.18439403950479899</v>
      </c>
    </row>
    <row r="28" spans="1:20" x14ac:dyDescent="0.25">
      <c r="A28" s="21"/>
      <c r="B28" s="2"/>
      <c r="C28" s="22">
        <v>44829</v>
      </c>
      <c r="D28" s="15">
        <f t="shared" si="4"/>
        <v>31</v>
      </c>
      <c r="E28" s="2">
        <f t="shared" si="5"/>
        <v>11800.347222222223</v>
      </c>
      <c r="F28" s="16">
        <v>13000</v>
      </c>
      <c r="G28" s="17">
        <f t="shared" si="1"/>
        <v>5422000</v>
      </c>
      <c r="I28" s="12"/>
      <c r="J28" s="12"/>
      <c r="N28" s="13">
        <v>2041</v>
      </c>
      <c r="O28" s="18">
        <f>SUM(E248:E250)</f>
        <v>751.25</v>
      </c>
      <c r="P28" s="18">
        <f>SUM(F248:F250)</f>
        <v>107000</v>
      </c>
      <c r="Q28" s="18">
        <f t="shared" si="0"/>
        <v>107751.25</v>
      </c>
      <c r="R28" s="19">
        <f>Q28/'[1]Разходи по дълга '!B7</f>
        <v>4.4965050772012793E-2</v>
      </c>
      <c r="T28" s="20">
        <f t="shared" si="3"/>
        <v>4.4965050772012793E-2</v>
      </c>
    </row>
    <row r="29" spans="1:20" x14ac:dyDescent="0.25">
      <c r="A29" s="21"/>
      <c r="B29" s="2"/>
      <c r="C29" s="22">
        <v>44859</v>
      </c>
      <c r="D29" s="15">
        <f t="shared" si="4"/>
        <v>30</v>
      </c>
      <c r="E29" s="2">
        <f t="shared" si="5"/>
        <v>11395.833333333334</v>
      </c>
      <c r="F29" s="16">
        <v>13000</v>
      </c>
      <c r="G29" s="17">
        <f t="shared" si="1"/>
        <v>5409000</v>
      </c>
      <c r="I29" s="12"/>
      <c r="J29" s="12"/>
    </row>
    <row r="30" spans="1:20" x14ac:dyDescent="0.25">
      <c r="A30" s="21"/>
      <c r="B30" s="2"/>
      <c r="C30" s="22">
        <v>44890</v>
      </c>
      <c r="D30" s="15">
        <f t="shared" si="4"/>
        <v>31</v>
      </c>
      <c r="E30" s="2">
        <f t="shared" si="5"/>
        <v>11744.375</v>
      </c>
      <c r="F30" s="16">
        <v>13000</v>
      </c>
      <c r="G30" s="17">
        <f t="shared" si="1"/>
        <v>5396000</v>
      </c>
      <c r="I30" s="12"/>
      <c r="J30" s="12"/>
    </row>
    <row r="31" spans="1:20" x14ac:dyDescent="0.25">
      <c r="A31" s="21"/>
      <c r="B31" s="2"/>
      <c r="C31" s="22">
        <v>44920</v>
      </c>
      <c r="D31" s="15">
        <f t="shared" si="4"/>
        <v>30</v>
      </c>
      <c r="E31" s="2">
        <f t="shared" si="5"/>
        <v>11341.666666666666</v>
      </c>
      <c r="F31" s="16">
        <v>13000</v>
      </c>
      <c r="G31" s="17">
        <f t="shared" si="1"/>
        <v>5383000</v>
      </c>
      <c r="I31" s="12"/>
      <c r="J31" s="12"/>
    </row>
    <row r="32" spans="1:20" x14ac:dyDescent="0.25">
      <c r="A32" s="21"/>
      <c r="B32" s="2"/>
      <c r="C32" s="22">
        <v>44951</v>
      </c>
      <c r="D32" s="15">
        <f t="shared" si="4"/>
        <v>31</v>
      </c>
      <c r="E32" s="2">
        <f t="shared" si="5"/>
        <v>11688.402777777777</v>
      </c>
      <c r="F32" s="16">
        <v>13000</v>
      </c>
      <c r="G32" s="17">
        <f t="shared" si="1"/>
        <v>5370000</v>
      </c>
      <c r="I32" s="12"/>
      <c r="J32" s="12"/>
    </row>
    <row r="33" spans="1:10" x14ac:dyDescent="0.25">
      <c r="A33" s="21"/>
      <c r="B33" s="2"/>
      <c r="C33" s="22">
        <v>44982</v>
      </c>
      <c r="D33" s="15">
        <f t="shared" si="4"/>
        <v>31</v>
      </c>
      <c r="E33" s="2">
        <f t="shared" si="5"/>
        <v>11660.416666666666</v>
      </c>
      <c r="F33" s="16">
        <v>13000</v>
      </c>
      <c r="G33" s="17">
        <f t="shared" si="1"/>
        <v>5357000</v>
      </c>
      <c r="I33" s="12"/>
      <c r="J33" s="12"/>
    </row>
    <row r="34" spans="1:10" x14ac:dyDescent="0.25">
      <c r="A34" s="21"/>
      <c r="B34" s="2"/>
      <c r="C34" s="22">
        <v>45010</v>
      </c>
      <c r="D34" s="15">
        <f t="shared" si="4"/>
        <v>28</v>
      </c>
      <c r="E34" s="2">
        <f t="shared" si="5"/>
        <v>10516.388888888889</v>
      </c>
      <c r="F34" s="16">
        <v>13000</v>
      </c>
      <c r="G34" s="17">
        <f t="shared" si="1"/>
        <v>5344000</v>
      </c>
      <c r="I34" s="12"/>
      <c r="J34" s="12"/>
    </row>
    <row r="35" spans="1:10" x14ac:dyDescent="0.25">
      <c r="A35" s="21"/>
      <c r="B35" s="2"/>
      <c r="C35" s="22">
        <v>45041</v>
      </c>
      <c r="D35" s="15">
        <f t="shared" si="4"/>
        <v>31</v>
      </c>
      <c r="E35" s="2">
        <f t="shared" si="5"/>
        <v>11604.444444444445</v>
      </c>
      <c r="F35" s="16">
        <v>13000</v>
      </c>
      <c r="G35" s="17">
        <f t="shared" si="1"/>
        <v>5331000</v>
      </c>
      <c r="I35" s="12"/>
      <c r="J35" s="12"/>
    </row>
    <row r="36" spans="1:10" x14ac:dyDescent="0.25">
      <c r="A36" s="21"/>
      <c r="B36" s="2"/>
      <c r="C36" s="22">
        <v>45071</v>
      </c>
      <c r="D36" s="15">
        <f t="shared" si="4"/>
        <v>30</v>
      </c>
      <c r="E36" s="2">
        <f t="shared" si="5"/>
        <v>11206.25</v>
      </c>
      <c r="F36" s="16">
        <v>13000</v>
      </c>
      <c r="G36" s="17">
        <f t="shared" si="1"/>
        <v>5318000</v>
      </c>
      <c r="I36" s="12"/>
      <c r="J36" s="12"/>
    </row>
    <row r="37" spans="1:10" x14ac:dyDescent="0.25">
      <c r="A37" s="21"/>
      <c r="B37" s="2"/>
      <c r="C37" s="22">
        <v>45102</v>
      </c>
      <c r="D37" s="15">
        <f t="shared" si="4"/>
        <v>31</v>
      </c>
      <c r="E37" s="2">
        <f t="shared" si="5"/>
        <v>11548.472222222223</v>
      </c>
      <c r="F37" s="16">
        <v>13000</v>
      </c>
      <c r="G37" s="17">
        <f t="shared" si="1"/>
        <v>5305000</v>
      </c>
      <c r="I37" s="12"/>
      <c r="J37" s="12"/>
    </row>
    <row r="38" spans="1:10" x14ac:dyDescent="0.25">
      <c r="A38" s="21"/>
      <c r="B38" s="2"/>
      <c r="C38" s="22">
        <v>45132</v>
      </c>
      <c r="D38" s="15">
        <f t="shared" si="4"/>
        <v>30</v>
      </c>
      <c r="E38" s="2">
        <f t="shared" si="5"/>
        <v>11152.083333333334</v>
      </c>
      <c r="F38" s="16">
        <v>13000</v>
      </c>
      <c r="G38" s="17">
        <f t="shared" si="1"/>
        <v>5292000</v>
      </c>
      <c r="I38" s="12"/>
      <c r="J38" s="12"/>
    </row>
    <row r="39" spans="1:10" x14ac:dyDescent="0.25">
      <c r="A39" s="21"/>
      <c r="B39" s="2"/>
      <c r="C39" s="22">
        <v>45163</v>
      </c>
      <c r="D39" s="15">
        <f t="shared" si="4"/>
        <v>31</v>
      </c>
      <c r="E39" s="2">
        <f t="shared" si="5"/>
        <v>11492.5</v>
      </c>
      <c r="F39" s="16">
        <v>13000</v>
      </c>
      <c r="G39" s="17">
        <f t="shared" si="1"/>
        <v>5279000</v>
      </c>
      <c r="I39" s="12"/>
      <c r="J39" s="12"/>
    </row>
    <row r="40" spans="1:10" x14ac:dyDescent="0.25">
      <c r="A40" s="21"/>
      <c r="B40" s="2"/>
      <c r="C40" s="22">
        <v>45194</v>
      </c>
      <c r="D40" s="15">
        <f t="shared" si="4"/>
        <v>31</v>
      </c>
      <c r="E40" s="2">
        <f t="shared" si="5"/>
        <v>11464.513888888889</v>
      </c>
      <c r="F40" s="16">
        <v>13000</v>
      </c>
      <c r="G40" s="17">
        <f t="shared" si="1"/>
        <v>5266000</v>
      </c>
      <c r="I40" s="12"/>
      <c r="J40" s="12"/>
    </row>
    <row r="41" spans="1:10" x14ac:dyDescent="0.25">
      <c r="A41" s="21"/>
      <c r="B41" s="2"/>
      <c r="C41" s="22">
        <v>45224</v>
      </c>
      <c r="D41" s="15">
        <f t="shared" si="4"/>
        <v>30</v>
      </c>
      <c r="E41" s="2">
        <f t="shared" si="5"/>
        <v>11070.833333333334</v>
      </c>
      <c r="F41" s="16">
        <v>13000</v>
      </c>
      <c r="G41" s="17">
        <f t="shared" si="1"/>
        <v>5253000</v>
      </c>
      <c r="I41" s="12"/>
      <c r="J41" s="12"/>
    </row>
    <row r="42" spans="1:10" x14ac:dyDescent="0.25">
      <c r="A42" s="21"/>
      <c r="B42" s="2"/>
      <c r="C42" s="22">
        <v>45255</v>
      </c>
      <c r="D42" s="15">
        <f t="shared" si="4"/>
        <v>31</v>
      </c>
      <c r="E42" s="2">
        <f t="shared" si="5"/>
        <v>11408.541666666666</v>
      </c>
      <c r="F42" s="16">
        <v>13000</v>
      </c>
      <c r="G42" s="17">
        <f t="shared" si="1"/>
        <v>5240000</v>
      </c>
      <c r="I42" s="12"/>
      <c r="J42" s="12"/>
    </row>
    <row r="43" spans="1:10" x14ac:dyDescent="0.25">
      <c r="A43" s="21"/>
      <c r="B43" s="2"/>
      <c r="C43" s="22">
        <v>45285</v>
      </c>
      <c r="D43" s="15">
        <f t="shared" si="4"/>
        <v>30</v>
      </c>
      <c r="E43" s="2">
        <f t="shared" si="5"/>
        <v>11016.666666666666</v>
      </c>
      <c r="F43" s="16">
        <v>13000</v>
      </c>
      <c r="G43" s="17">
        <f t="shared" si="1"/>
        <v>5227000</v>
      </c>
      <c r="I43" s="12"/>
      <c r="J43" s="12"/>
    </row>
    <row r="44" spans="1:10" x14ac:dyDescent="0.25">
      <c r="A44" s="21"/>
      <c r="B44" s="2"/>
      <c r="C44" s="22">
        <v>45316</v>
      </c>
      <c r="D44" s="15">
        <f t="shared" si="4"/>
        <v>31</v>
      </c>
      <c r="E44" s="2">
        <f t="shared" si="5"/>
        <v>11352.569444444445</v>
      </c>
      <c r="F44" s="16">
        <v>14000</v>
      </c>
      <c r="G44" s="17">
        <f t="shared" si="1"/>
        <v>5213000</v>
      </c>
      <c r="I44" s="12"/>
      <c r="J44" s="12"/>
    </row>
    <row r="45" spans="1:10" x14ac:dyDescent="0.25">
      <c r="A45" s="21"/>
      <c r="B45" s="2"/>
      <c r="C45" s="22">
        <v>45347</v>
      </c>
      <c r="D45" s="15">
        <f t="shared" si="4"/>
        <v>31</v>
      </c>
      <c r="E45" s="2">
        <f t="shared" si="5"/>
        <v>11322.430555555555</v>
      </c>
      <c r="F45" s="16">
        <v>14000</v>
      </c>
      <c r="G45" s="17">
        <f t="shared" si="1"/>
        <v>5199000</v>
      </c>
      <c r="I45" s="12"/>
      <c r="J45" s="12"/>
    </row>
    <row r="46" spans="1:10" x14ac:dyDescent="0.25">
      <c r="A46" s="21"/>
      <c r="B46" s="2"/>
      <c r="C46" s="22">
        <v>45376</v>
      </c>
      <c r="D46" s="15">
        <f t="shared" si="4"/>
        <v>29</v>
      </c>
      <c r="E46" s="2">
        <f t="shared" si="5"/>
        <v>10570.208333333334</v>
      </c>
      <c r="F46" s="16">
        <v>14000</v>
      </c>
      <c r="G46" s="17">
        <f t="shared" si="1"/>
        <v>5185000</v>
      </c>
      <c r="I46" s="12"/>
      <c r="J46" s="12"/>
    </row>
    <row r="47" spans="1:10" x14ac:dyDescent="0.25">
      <c r="A47" s="21"/>
      <c r="B47" s="2"/>
      <c r="C47" s="22">
        <v>45407</v>
      </c>
      <c r="D47" s="15">
        <f t="shared" si="4"/>
        <v>31</v>
      </c>
      <c r="E47" s="2">
        <f t="shared" si="5"/>
        <v>11262.152777777777</v>
      </c>
      <c r="F47" s="16">
        <v>14000</v>
      </c>
      <c r="G47" s="17">
        <f t="shared" si="1"/>
        <v>5171000</v>
      </c>
      <c r="I47" s="12"/>
      <c r="J47" s="12"/>
    </row>
    <row r="48" spans="1:10" x14ac:dyDescent="0.25">
      <c r="A48" s="21"/>
      <c r="B48" s="2"/>
      <c r="C48" s="22">
        <v>45437</v>
      </c>
      <c r="D48" s="15">
        <f t="shared" si="4"/>
        <v>30</v>
      </c>
      <c r="E48" s="2">
        <f t="shared" si="5"/>
        <v>10872.916666666666</v>
      </c>
      <c r="F48" s="16">
        <v>14000</v>
      </c>
      <c r="G48" s="17">
        <f t="shared" si="1"/>
        <v>5157000</v>
      </c>
      <c r="I48" s="12"/>
      <c r="J48" s="12"/>
    </row>
    <row r="49" spans="1:10" x14ac:dyDescent="0.25">
      <c r="A49" s="21"/>
      <c r="B49" s="2"/>
      <c r="C49" s="22">
        <v>45468</v>
      </c>
      <c r="D49" s="15">
        <f t="shared" si="4"/>
        <v>31</v>
      </c>
      <c r="E49" s="2">
        <f t="shared" si="5"/>
        <v>11201.875</v>
      </c>
      <c r="F49" s="16">
        <v>14000</v>
      </c>
      <c r="G49" s="17">
        <f t="shared" si="1"/>
        <v>5143000</v>
      </c>
      <c r="I49" s="12"/>
      <c r="J49" s="12"/>
    </row>
    <row r="50" spans="1:10" x14ac:dyDescent="0.25">
      <c r="A50" s="21"/>
      <c r="B50" s="2"/>
      <c r="C50" s="22">
        <v>45498</v>
      </c>
      <c r="D50" s="15">
        <f t="shared" si="4"/>
        <v>30</v>
      </c>
      <c r="E50" s="2">
        <f t="shared" si="5"/>
        <v>10814.583333333334</v>
      </c>
      <c r="F50" s="16">
        <v>14000</v>
      </c>
      <c r="G50" s="17">
        <f t="shared" si="1"/>
        <v>5129000</v>
      </c>
      <c r="I50" s="12"/>
      <c r="J50" s="12"/>
    </row>
    <row r="51" spans="1:10" x14ac:dyDescent="0.25">
      <c r="A51" s="21"/>
      <c r="B51" s="2"/>
      <c r="C51" s="22">
        <v>45529</v>
      </c>
      <c r="D51" s="15">
        <f t="shared" si="4"/>
        <v>31</v>
      </c>
      <c r="E51" s="2">
        <f t="shared" si="5"/>
        <v>11141.597222222223</v>
      </c>
      <c r="F51" s="16">
        <v>14000</v>
      </c>
      <c r="G51" s="17">
        <f t="shared" si="1"/>
        <v>5115000</v>
      </c>
      <c r="I51" s="12"/>
      <c r="J51" s="12"/>
    </row>
    <row r="52" spans="1:10" x14ac:dyDescent="0.25">
      <c r="A52" s="21"/>
      <c r="B52" s="2"/>
      <c r="C52" s="22">
        <v>45560</v>
      </c>
      <c r="D52" s="15">
        <f t="shared" si="4"/>
        <v>31</v>
      </c>
      <c r="E52" s="2">
        <f t="shared" si="5"/>
        <v>11111.458333333334</v>
      </c>
      <c r="F52" s="16">
        <v>14000</v>
      </c>
      <c r="G52" s="17">
        <f t="shared" si="1"/>
        <v>5101000</v>
      </c>
      <c r="I52" s="12"/>
      <c r="J52" s="12"/>
    </row>
    <row r="53" spans="1:10" x14ac:dyDescent="0.25">
      <c r="A53" s="21"/>
      <c r="B53" s="2"/>
      <c r="C53" s="22">
        <v>45590</v>
      </c>
      <c r="D53" s="15">
        <f t="shared" si="4"/>
        <v>30</v>
      </c>
      <c r="E53" s="2">
        <f t="shared" si="5"/>
        <v>10727.083333333334</v>
      </c>
      <c r="F53" s="16">
        <v>14000</v>
      </c>
      <c r="G53" s="17">
        <f t="shared" si="1"/>
        <v>5087000</v>
      </c>
      <c r="I53" s="12"/>
      <c r="J53" s="12"/>
    </row>
    <row r="54" spans="1:10" x14ac:dyDescent="0.25">
      <c r="A54" s="21"/>
      <c r="B54" s="2"/>
      <c r="C54" s="22">
        <v>45621</v>
      </c>
      <c r="D54" s="15">
        <f t="shared" si="4"/>
        <v>31</v>
      </c>
      <c r="E54" s="2">
        <f t="shared" si="5"/>
        <v>11051.180555555555</v>
      </c>
      <c r="F54" s="16">
        <v>14000</v>
      </c>
      <c r="G54" s="17">
        <f t="shared" si="1"/>
        <v>5073000</v>
      </c>
      <c r="I54" s="12"/>
      <c r="J54" s="12"/>
    </row>
    <row r="55" spans="1:10" x14ac:dyDescent="0.25">
      <c r="A55" s="21"/>
      <c r="B55" s="2"/>
      <c r="C55" s="22">
        <v>45651</v>
      </c>
      <c r="D55" s="15">
        <f t="shared" si="4"/>
        <v>30</v>
      </c>
      <c r="E55" s="2">
        <f t="shared" si="5"/>
        <v>10668.75</v>
      </c>
      <c r="F55" s="16">
        <v>14000</v>
      </c>
      <c r="G55" s="17">
        <f t="shared" si="1"/>
        <v>5059000</v>
      </c>
      <c r="I55" s="12"/>
      <c r="J55" s="12"/>
    </row>
    <row r="56" spans="1:10" x14ac:dyDescent="0.25">
      <c r="A56" s="21"/>
      <c r="B56" s="2"/>
      <c r="C56" s="22">
        <v>45682</v>
      </c>
      <c r="D56" s="15">
        <f t="shared" si="4"/>
        <v>31</v>
      </c>
      <c r="E56" s="2">
        <f t="shared" si="5"/>
        <v>10990.902777777777</v>
      </c>
      <c r="F56" s="16">
        <v>15000</v>
      </c>
      <c r="G56" s="17">
        <f t="shared" si="1"/>
        <v>5044000</v>
      </c>
      <c r="I56" s="12"/>
      <c r="J56" s="12"/>
    </row>
    <row r="57" spans="1:10" x14ac:dyDescent="0.25">
      <c r="A57" s="21"/>
      <c r="B57" s="2"/>
      <c r="C57" s="22">
        <v>45713</v>
      </c>
      <c r="D57" s="15">
        <f t="shared" si="4"/>
        <v>31</v>
      </c>
      <c r="E57" s="2">
        <f t="shared" si="5"/>
        <v>10958.611111111111</v>
      </c>
      <c r="F57" s="16">
        <v>15000</v>
      </c>
      <c r="G57" s="17">
        <f t="shared" si="1"/>
        <v>5029000</v>
      </c>
      <c r="I57" s="12"/>
      <c r="J57" s="12"/>
    </row>
    <row r="58" spans="1:10" x14ac:dyDescent="0.25">
      <c r="A58" s="21"/>
      <c r="B58" s="2"/>
      <c r="C58" s="22">
        <v>45741</v>
      </c>
      <c r="D58" s="15">
        <f t="shared" si="4"/>
        <v>28</v>
      </c>
      <c r="E58" s="2">
        <f t="shared" si="5"/>
        <v>9878.6111111111113</v>
      </c>
      <c r="F58" s="16">
        <v>15000</v>
      </c>
      <c r="G58" s="17">
        <f t="shared" si="1"/>
        <v>5014000</v>
      </c>
      <c r="I58" s="12"/>
      <c r="J58" s="12"/>
    </row>
    <row r="59" spans="1:10" x14ac:dyDescent="0.25">
      <c r="A59" s="21"/>
      <c r="B59" s="2"/>
      <c r="C59" s="22">
        <v>45772</v>
      </c>
      <c r="D59" s="15">
        <f t="shared" si="4"/>
        <v>31</v>
      </c>
      <c r="E59" s="2">
        <f t="shared" si="5"/>
        <v>10894.027777777777</v>
      </c>
      <c r="F59" s="16">
        <v>15000</v>
      </c>
      <c r="G59" s="17">
        <f t="shared" si="1"/>
        <v>4999000</v>
      </c>
      <c r="I59" s="12"/>
      <c r="J59" s="12"/>
    </row>
    <row r="60" spans="1:10" x14ac:dyDescent="0.25">
      <c r="A60" s="21"/>
      <c r="B60" s="2"/>
      <c r="C60" s="22">
        <v>45802</v>
      </c>
      <c r="D60" s="15">
        <f t="shared" si="4"/>
        <v>30</v>
      </c>
      <c r="E60" s="2">
        <f t="shared" si="5"/>
        <v>10514.583333333334</v>
      </c>
      <c r="F60" s="16">
        <v>15000</v>
      </c>
      <c r="G60" s="17">
        <f t="shared" si="1"/>
        <v>4984000</v>
      </c>
      <c r="I60" s="12"/>
      <c r="J60" s="12"/>
    </row>
    <row r="61" spans="1:10" x14ac:dyDescent="0.25">
      <c r="A61" s="21"/>
      <c r="B61" s="2"/>
      <c r="C61" s="22">
        <v>45833</v>
      </c>
      <c r="D61" s="15">
        <f t="shared" si="4"/>
        <v>31</v>
      </c>
      <c r="E61" s="2">
        <f t="shared" si="5"/>
        <v>10829.444444444445</v>
      </c>
      <c r="F61" s="16">
        <v>15000</v>
      </c>
      <c r="G61" s="17">
        <f t="shared" si="1"/>
        <v>4969000</v>
      </c>
      <c r="I61" s="12"/>
      <c r="J61" s="12"/>
    </row>
    <row r="62" spans="1:10" x14ac:dyDescent="0.25">
      <c r="A62" s="21"/>
      <c r="B62" s="2"/>
      <c r="C62" s="22">
        <v>45863</v>
      </c>
      <c r="D62" s="15">
        <f t="shared" si="4"/>
        <v>30</v>
      </c>
      <c r="E62" s="2">
        <f t="shared" si="5"/>
        <v>10452.083333333334</v>
      </c>
      <c r="F62" s="16">
        <v>15000</v>
      </c>
      <c r="G62" s="17">
        <f t="shared" si="1"/>
        <v>4954000</v>
      </c>
      <c r="I62" s="12"/>
      <c r="J62" s="12"/>
    </row>
    <row r="63" spans="1:10" x14ac:dyDescent="0.25">
      <c r="A63" s="21"/>
      <c r="B63" s="2"/>
      <c r="C63" s="22">
        <v>45894</v>
      </c>
      <c r="D63" s="15">
        <f t="shared" si="4"/>
        <v>31</v>
      </c>
      <c r="E63" s="2">
        <f t="shared" si="5"/>
        <v>10764.861111111111</v>
      </c>
      <c r="F63" s="16">
        <v>15000</v>
      </c>
      <c r="G63" s="17">
        <f t="shared" si="1"/>
        <v>4939000</v>
      </c>
      <c r="I63" s="12"/>
      <c r="J63" s="12"/>
    </row>
    <row r="64" spans="1:10" x14ac:dyDescent="0.25">
      <c r="A64" s="21"/>
      <c r="B64" s="2"/>
      <c r="C64" s="22">
        <v>45925</v>
      </c>
      <c r="D64" s="15">
        <f t="shared" si="4"/>
        <v>31</v>
      </c>
      <c r="E64" s="2">
        <f t="shared" si="5"/>
        <v>10732.569444444445</v>
      </c>
      <c r="F64" s="16">
        <v>15000</v>
      </c>
      <c r="G64" s="17">
        <f t="shared" si="1"/>
        <v>4924000</v>
      </c>
      <c r="I64" s="12"/>
      <c r="J64" s="12"/>
    </row>
    <row r="65" spans="1:10" x14ac:dyDescent="0.25">
      <c r="A65" s="21"/>
      <c r="B65" s="2"/>
      <c r="C65" s="22">
        <v>45955</v>
      </c>
      <c r="D65" s="15">
        <f t="shared" si="4"/>
        <v>30</v>
      </c>
      <c r="E65" s="2">
        <f t="shared" si="5"/>
        <v>10358.333333333334</v>
      </c>
      <c r="F65" s="16">
        <v>15000</v>
      </c>
      <c r="G65" s="17">
        <f t="shared" si="1"/>
        <v>4909000</v>
      </c>
      <c r="I65" s="12"/>
      <c r="J65" s="12"/>
    </row>
    <row r="66" spans="1:10" x14ac:dyDescent="0.25">
      <c r="A66" s="21"/>
      <c r="B66" s="2"/>
      <c r="C66" s="22">
        <v>45986</v>
      </c>
      <c r="D66" s="15">
        <f t="shared" si="4"/>
        <v>31</v>
      </c>
      <c r="E66" s="2">
        <f t="shared" si="5"/>
        <v>10667.986111111111</v>
      </c>
      <c r="F66" s="16">
        <v>15000</v>
      </c>
      <c r="G66" s="17">
        <f t="shared" si="1"/>
        <v>4894000</v>
      </c>
      <c r="I66" s="12"/>
      <c r="J66" s="12"/>
    </row>
    <row r="67" spans="1:10" x14ac:dyDescent="0.25">
      <c r="A67" s="21"/>
      <c r="B67" s="2"/>
      <c r="C67" s="22">
        <v>46016</v>
      </c>
      <c r="D67" s="15">
        <f t="shared" si="4"/>
        <v>30</v>
      </c>
      <c r="E67" s="2">
        <f t="shared" si="5"/>
        <v>10295.833333333334</v>
      </c>
      <c r="F67" s="16">
        <v>15000</v>
      </c>
      <c r="G67" s="17">
        <f t="shared" si="1"/>
        <v>4879000</v>
      </c>
      <c r="I67" s="12"/>
      <c r="J67" s="12"/>
    </row>
    <row r="68" spans="1:10" x14ac:dyDescent="0.25">
      <c r="A68" s="21"/>
      <c r="B68" s="2"/>
      <c r="C68" s="22">
        <v>46047</v>
      </c>
      <c r="D68" s="15">
        <f t="shared" si="4"/>
        <v>31</v>
      </c>
      <c r="E68" s="2">
        <f t="shared" si="5"/>
        <v>10603.402777777777</v>
      </c>
      <c r="F68" s="16">
        <v>15000</v>
      </c>
      <c r="G68" s="17">
        <f t="shared" si="1"/>
        <v>4864000</v>
      </c>
      <c r="I68" s="12"/>
      <c r="J68" s="12"/>
    </row>
    <row r="69" spans="1:10" x14ac:dyDescent="0.25">
      <c r="A69" s="21"/>
      <c r="B69" s="2"/>
      <c r="C69" s="22">
        <v>46078</v>
      </c>
      <c r="D69" s="15">
        <f t="shared" si="4"/>
        <v>31</v>
      </c>
      <c r="E69" s="2">
        <f t="shared" si="5"/>
        <v>10571.111111111111</v>
      </c>
      <c r="F69" s="16">
        <v>15000</v>
      </c>
      <c r="G69" s="17">
        <f t="shared" si="1"/>
        <v>4849000</v>
      </c>
      <c r="I69" s="12"/>
      <c r="J69" s="12"/>
    </row>
    <row r="70" spans="1:10" x14ac:dyDescent="0.25">
      <c r="A70" s="21"/>
      <c r="B70" s="2"/>
      <c r="C70" s="22">
        <v>46106</v>
      </c>
      <c r="D70" s="15">
        <f t="shared" si="4"/>
        <v>28</v>
      </c>
      <c r="E70" s="2">
        <f t="shared" si="5"/>
        <v>9528.6111111111113</v>
      </c>
      <c r="F70" s="16">
        <v>15000</v>
      </c>
      <c r="G70" s="17">
        <f t="shared" si="1"/>
        <v>4834000</v>
      </c>
      <c r="I70" s="12"/>
      <c r="J70" s="12"/>
    </row>
    <row r="71" spans="1:10" x14ac:dyDescent="0.25">
      <c r="A71" s="21"/>
      <c r="B71" s="2"/>
      <c r="C71" s="22">
        <v>46137</v>
      </c>
      <c r="D71" s="15">
        <f t="shared" si="4"/>
        <v>31</v>
      </c>
      <c r="E71" s="2">
        <f t="shared" si="5"/>
        <v>10506.527777777777</v>
      </c>
      <c r="F71" s="16">
        <v>15000</v>
      </c>
      <c r="G71" s="17">
        <f t="shared" si="1"/>
        <v>4819000</v>
      </c>
      <c r="I71" s="12"/>
      <c r="J71" s="12"/>
    </row>
    <row r="72" spans="1:10" x14ac:dyDescent="0.25">
      <c r="A72" s="21"/>
      <c r="B72" s="2"/>
      <c r="C72" s="22">
        <v>46167</v>
      </c>
      <c r="D72" s="15">
        <f t="shared" si="4"/>
        <v>30</v>
      </c>
      <c r="E72" s="2">
        <f t="shared" si="5"/>
        <v>10139.583333333334</v>
      </c>
      <c r="F72" s="16">
        <v>15000</v>
      </c>
      <c r="G72" s="17">
        <f t="shared" si="1"/>
        <v>4804000</v>
      </c>
      <c r="I72" s="12"/>
      <c r="J72" s="12"/>
    </row>
    <row r="73" spans="1:10" x14ac:dyDescent="0.25">
      <c r="A73" s="21"/>
      <c r="B73" s="2"/>
      <c r="C73" s="22">
        <v>46198</v>
      </c>
      <c r="D73" s="15">
        <f t="shared" si="4"/>
        <v>31</v>
      </c>
      <c r="E73" s="2">
        <f t="shared" si="5"/>
        <v>10441.944444444445</v>
      </c>
      <c r="F73" s="16">
        <v>15000</v>
      </c>
      <c r="G73" s="17">
        <f t="shared" si="1"/>
        <v>4789000</v>
      </c>
      <c r="I73" s="12"/>
      <c r="J73" s="12"/>
    </row>
    <row r="74" spans="1:10" x14ac:dyDescent="0.25">
      <c r="A74" s="21"/>
      <c r="B74" s="2"/>
      <c r="C74" s="22">
        <v>46228</v>
      </c>
      <c r="D74" s="15">
        <f t="shared" si="4"/>
        <v>30</v>
      </c>
      <c r="E74" s="2">
        <f t="shared" si="5"/>
        <v>10077.083333333334</v>
      </c>
      <c r="F74" s="16">
        <v>15000</v>
      </c>
      <c r="G74" s="17">
        <f t="shared" ref="G74:G137" si="6">+G73-F74+B74</f>
        <v>4774000</v>
      </c>
      <c r="I74" s="12"/>
      <c r="J74" s="12"/>
    </row>
    <row r="75" spans="1:10" x14ac:dyDescent="0.25">
      <c r="A75" s="21"/>
      <c r="B75" s="2"/>
      <c r="C75" s="22">
        <v>46259</v>
      </c>
      <c r="D75" s="15">
        <f t="shared" si="4"/>
        <v>31</v>
      </c>
      <c r="E75" s="2">
        <f t="shared" si="5"/>
        <v>10377.361111111111</v>
      </c>
      <c r="F75" s="16">
        <v>15000</v>
      </c>
      <c r="G75" s="17">
        <f t="shared" si="6"/>
        <v>4759000</v>
      </c>
      <c r="I75" s="12"/>
      <c r="J75" s="12"/>
    </row>
    <row r="76" spans="1:10" x14ac:dyDescent="0.25">
      <c r="A76" s="21"/>
      <c r="B76" s="2"/>
      <c r="C76" s="22">
        <v>46290</v>
      </c>
      <c r="D76" s="15">
        <f t="shared" si="4"/>
        <v>31</v>
      </c>
      <c r="E76" s="2">
        <f t="shared" ref="E76:E139" si="7">+G75*$C$3*D76/360+100+J75*0.5%*D76/360</f>
        <v>10345.069444444445</v>
      </c>
      <c r="F76" s="16">
        <v>15000</v>
      </c>
      <c r="G76" s="17">
        <f t="shared" si="6"/>
        <v>4744000</v>
      </c>
      <c r="I76" s="12"/>
      <c r="J76" s="12"/>
    </row>
    <row r="77" spans="1:10" x14ac:dyDescent="0.25">
      <c r="A77" s="21"/>
      <c r="B77" s="2"/>
      <c r="C77" s="22">
        <v>46320</v>
      </c>
      <c r="D77" s="15">
        <f t="shared" si="4"/>
        <v>30</v>
      </c>
      <c r="E77" s="2">
        <f t="shared" si="7"/>
        <v>9983.3333333333339</v>
      </c>
      <c r="F77" s="16">
        <v>15000</v>
      </c>
      <c r="G77" s="17">
        <f t="shared" si="6"/>
        <v>4729000</v>
      </c>
      <c r="I77" s="12"/>
      <c r="J77" s="12"/>
    </row>
    <row r="78" spans="1:10" x14ac:dyDescent="0.25">
      <c r="A78" s="21"/>
      <c r="B78" s="2"/>
      <c r="C78" s="22">
        <v>46351</v>
      </c>
      <c r="D78" s="15">
        <f t="shared" si="4"/>
        <v>31</v>
      </c>
      <c r="E78" s="2">
        <f t="shared" si="7"/>
        <v>10280.486111111111</v>
      </c>
      <c r="F78" s="16">
        <v>15000</v>
      </c>
      <c r="G78" s="17">
        <f t="shared" si="6"/>
        <v>4714000</v>
      </c>
      <c r="I78" s="12"/>
      <c r="J78" s="12"/>
    </row>
    <row r="79" spans="1:10" x14ac:dyDescent="0.25">
      <c r="A79" s="21"/>
      <c r="B79" s="2"/>
      <c r="C79" s="22">
        <v>46381</v>
      </c>
      <c r="D79" s="15">
        <f t="shared" si="4"/>
        <v>30</v>
      </c>
      <c r="E79" s="2">
        <f t="shared" si="7"/>
        <v>9920.8333333333339</v>
      </c>
      <c r="F79" s="16">
        <v>15000</v>
      </c>
      <c r="G79" s="17">
        <f t="shared" si="6"/>
        <v>4699000</v>
      </c>
      <c r="I79" s="12"/>
      <c r="J79" s="12"/>
    </row>
    <row r="80" spans="1:10" x14ac:dyDescent="0.25">
      <c r="A80" s="21"/>
      <c r="B80" s="2"/>
      <c r="C80" s="22">
        <v>46412</v>
      </c>
      <c r="D80" s="15">
        <f t="shared" si="4"/>
        <v>31</v>
      </c>
      <c r="E80" s="2">
        <f t="shared" si="7"/>
        <v>10215.902777777777</v>
      </c>
      <c r="F80" s="16">
        <v>15000</v>
      </c>
      <c r="G80" s="17">
        <f t="shared" si="6"/>
        <v>4684000</v>
      </c>
      <c r="I80" s="12"/>
      <c r="J80" s="12"/>
    </row>
    <row r="81" spans="1:10" x14ac:dyDescent="0.25">
      <c r="A81" s="21"/>
      <c r="B81" s="2"/>
      <c r="C81" s="22">
        <v>46443</v>
      </c>
      <c r="D81" s="15">
        <f t="shared" si="4"/>
        <v>31</v>
      </c>
      <c r="E81" s="2">
        <f t="shared" si="7"/>
        <v>10183.611111111111</v>
      </c>
      <c r="F81" s="16">
        <v>15000</v>
      </c>
      <c r="G81" s="17">
        <f t="shared" si="6"/>
        <v>4669000</v>
      </c>
      <c r="I81" s="12"/>
      <c r="J81" s="12"/>
    </row>
    <row r="82" spans="1:10" x14ac:dyDescent="0.25">
      <c r="A82" s="21"/>
      <c r="B82" s="2"/>
      <c r="C82" s="22">
        <v>46471</v>
      </c>
      <c r="D82" s="15">
        <f t="shared" si="4"/>
        <v>28</v>
      </c>
      <c r="E82" s="2">
        <f t="shared" si="7"/>
        <v>9178.6111111111113</v>
      </c>
      <c r="F82" s="16">
        <v>15000</v>
      </c>
      <c r="G82" s="17">
        <f t="shared" si="6"/>
        <v>4654000</v>
      </c>
      <c r="I82" s="12"/>
      <c r="J82" s="12"/>
    </row>
    <row r="83" spans="1:10" x14ac:dyDescent="0.25">
      <c r="A83" s="21"/>
      <c r="B83" s="2"/>
      <c r="C83" s="22">
        <v>46502</v>
      </c>
      <c r="D83" s="15">
        <f t="shared" si="4"/>
        <v>31</v>
      </c>
      <c r="E83" s="2">
        <f t="shared" si="7"/>
        <v>10119.027777777777</v>
      </c>
      <c r="F83" s="16">
        <v>15000</v>
      </c>
      <c r="G83" s="17">
        <f t="shared" si="6"/>
        <v>4639000</v>
      </c>
      <c r="I83" s="12"/>
      <c r="J83" s="12"/>
    </row>
    <row r="84" spans="1:10" x14ac:dyDescent="0.25">
      <c r="A84" s="21"/>
      <c r="B84" s="2"/>
      <c r="C84" s="22">
        <v>46532</v>
      </c>
      <c r="D84" s="15">
        <f t="shared" si="4"/>
        <v>30</v>
      </c>
      <c r="E84" s="2">
        <f t="shared" si="7"/>
        <v>9764.5833333333339</v>
      </c>
      <c r="F84" s="16">
        <v>15000</v>
      </c>
      <c r="G84" s="17">
        <f t="shared" si="6"/>
        <v>4624000</v>
      </c>
      <c r="I84" s="12"/>
      <c r="J84" s="12"/>
    </row>
    <row r="85" spans="1:10" x14ac:dyDescent="0.25">
      <c r="A85" s="21"/>
      <c r="B85" s="2"/>
      <c r="C85" s="22">
        <v>46563</v>
      </c>
      <c r="D85" s="15">
        <f t="shared" si="4"/>
        <v>31</v>
      </c>
      <c r="E85" s="2">
        <f t="shared" si="7"/>
        <v>10054.444444444445</v>
      </c>
      <c r="F85" s="16">
        <v>15000</v>
      </c>
      <c r="G85" s="17">
        <f t="shared" si="6"/>
        <v>4609000</v>
      </c>
      <c r="I85" s="12"/>
      <c r="J85" s="12"/>
    </row>
    <row r="86" spans="1:10" x14ac:dyDescent="0.25">
      <c r="A86" s="21"/>
      <c r="B86" s="2"/>
      <c r="C86" s="22">
        <v>46593</v>
      </c>
      <c r="D86" s="15">
        <f t="shared" si="4"/>
        <v>30</v>
      </c>
      <c r="E86" s="2">
        <f t="shared" si="7"/>
        <v>9702.0833333333339</v>
      </c>
      <c r="F86" s="16">
        <v>15000</v>
      </c>
      <c r="G86" s="17">
        <f t="shared" si="6"/>
        <v>4594000</v>
      </c>
      <c r="I86" s="12"/>
      <c r="J86" s="12"/>
    </row>
    <row r="87" spans="1:10" x14ac:dyDescent="0.25">
      <c r="A87" s="21"/>
      <c r="B87" s="2"/>
      <c r="C87" s="22">
        <v>46624</v>
      </c>
      <c r="D87" s="15">
        <f t="shared" si="4"/>
        <v>31</v>
      </c>
      <c r="E87" s="2">
        <f t="shared" si="7"/>
        <v>9989.8611111111113</v>
      </c>
      <c r="F87" s="16">
        <v>15000</v>
      </c>
      <c r="G87" s="17">
        <f t="shared" si="6"/>
        <v>4579000</v>
      </c>
      <c r="I87" s="12"/>
      <c r="J87" s="12"/>
    </row>
    <row r="88" spans="1:10" x14ac:dyDescent="0.25">
      <c r="A88" s="21"/>
      <c r="B88" s="2"/>
      <c r="C88" s="22">
        <v>46655</v>
      </c>
      <c r="D88" s="15">
        <f t="shared" si="4"/>
        <v>31</v>
      </c>
      <c r="E88" s="2">
        <f t="shared" si="7"/>
        <v>9957.5694444444453</v>
      </c>
      <c r="F88" s="16">
        <v>15000</v>
      </c>
      <c r="G88" s="17">
        <f t="shared" si="6"/>
        <v>4564000</v>
      </c>
      <c r="I88" s="12"/>
      <c r="J88" s="12"/>
    </row>
    <row r="89" spans="1:10" x14ac:dyDescent="0.25">
      <c r="A89" s="21"/>
      <c r="B89" s="2"/>
      <c r="C89" s="22">
        <v>46685</v>
      </c>
      <c r="D89" s="15">
        <f t="shared" si="4"/>
        <v>30</v>
      </c>
      <c r="E89" s="2">
        <f t="shared" si="7"/>
        <v>9608.3333333333339</v>
      </c>
      <c r="F89" s="16">
        <v>15000</v>
      </c>
      <c r="G89" s="17">
        <f t="shared" si="6"/>
        <v>4549000</v>
      </c>
      <c r="I89" s="12"/>
      <c r="J89" s="12"/>
    </row>
    <row r="90" spans="1:10" x14ac:dyDescent="0.25">
      <c r="A90" s="21"/>
      <c r="B90" s="2"/>
      <c r="C90" s="22">
        <v>46716</v>
      </c>
      <c r="D90" s="15">
        <f t="shared" si="4"/>
        <v>31</v>
      </c>
      <c r="E90" s="2">
        <f t="shared" si="7"/>
        <v>9892.9861111111113</v>
      </c>
      <c r="F90" s="16">
        <v>15000</v>
      </c>
      <c r="G90" s="17">
        <f t="shared" si="6"/>
        <v>4534000</v>
      </c>
      <c r="I90" s="12"/>
      <c r="J90" s="12"/>
    </row>
    <row r="91" spans="1:10" x14ac:dyDescent="0.25">
      <c r="A91" s="21"/>
      <c r="B91" s="2"/>
      <c r="C91" s="22">
        <v>46746</v>
      </c>
      <c r="D91" s="15">
        <f t="shared" si="4"/>
        <v>30</v>
      </c>
      <c r="E91" s="2">
        <f t="shared" si="7"/>
        <v>9545.8333333333339</v>
      </c>
      <c r="F91" s="16">
        <v>15000</v>
      </c>
      <c r="G91" s="17">
        <f t="shared" si="6"/>
        <v>4519000</v>
      </c>
      <c r="I91" s="12"/>
      <c r="J91" s="12"/>
    </row>
    <row r="92" spans="1:10" x14ac:dyDescent="0.25">
      <c r="A92" s="21"/>
      <c r="B92" s="2"/>
      <c r="C92" s="22">
        <v>46777</v>
      </c>
      <c r="D92" s="15">
        <f t="shared" si="4"/>
        <v>31</v>
      </c>
      <c r="E92" s="2">
        <f t="shared" si="7"/>
        <v>9828.4027777777774</v>
      </c>
      <c r="F92" s="16">
        <v>15000</v>
      </c>
      <c r="G92" s="17">
        <f t="shared" si="6"/>
        <v>4504000</v>
      </c>
      <c r="I92" s="12"/>
      <c r="J92" s="12"/>
    </row>
    <row r="93" spans="1:10" x14ac:dyDescent="0.25">
      <c r="A93" s="21"/>
      <c r="B93" s="2"/>
      <c r="C93" s="22">
        <v>46808</v>
      </c>
      <c r="D93" s="15">
        <f t="shared" si="4"/>
        <v>31</v>
      </c>
      <c r="E93" s="2">
        <f t="shared" si="7"/>
        <v>9796.1111111111113</v>
      </c>
      <c r="F93" s="16">
        <v>15000</v>
      </c>
      <c r="G93" s="17">
        <f t="shared" si="6"/>
        <v>4489000</v>
      </c>
      <c r="I93" s="12"/>
      <c r="J93" s="12"/>
    </row>
    <row r="94" spans="1:10" x14ac:dyDescent="0.25">
      <c r="A94" s="21"/>
      <c r="B94" s="2"/>
      <c r="C94" s="22">
        <v>46837</v>
      </c>
      <c r="D94" s="15">
        <f t="shared" si="4"/>
        <v>29</v>
      </c>
      <c r="E94" s="2">
        <f t="shared" si="7"/>
        <v>9140.3472222222226</v>
      </c>
      <c r="F94" s="16">
        <v>15000</v>
      </c>
      <c r="G94" s="17">
        <f t="shared" si="6"/>
        <v>4474000</v>
      </c>
      <c r="I94" s="12"/>
      <c r="J94" s="12"/>
    </row>
    <row r="95" spans="1:10" x14ac:dyDescent="0.25">
      <c r="A95" s="21"/>
      <c r="B95" s="2"/>
      <c r="C95" s="22">
        <v>46868</v>
      </c>
      <c r="D95" s="15">
        <f t="shared" si="4"/>
        <v>31</v>
      </c>
      <c r="E95" s="2">
        <f t="shared" si="7"/>
        <v>9731.5277777777774</v>
      </c>
      <c r="F95" s="16">
        <v>15000</v>
      </c>
      <c r="G95" s="17">
        <f t="shared" si="6"/>
        <v>4459000</v>
      </c>
      <c r="I95" s="12"/>
      <c r="J95" s="12"/>
    </row>
    <row r="96" spans="1:10" x14ac:dyDescent="0.25">
      <c r="A96" s="21"/>
      <c r="B96" s="2"/>
      <c r="C96" s="22">
        <v>46898</v>
      </c>
      <c r="D96" s="15">
        <f t="shared" si="4"/>
        <v>30</v>
      </c>
      <c r="E96" s="2">
        <f t="shared" si="7"/>
        <v>9389.5833333333339</v>
      </c>
      <c r="F96" s="16">
        <v>15000</v>
      </c>
      <c r="G96" s="17">
        <f t="shared" si="6"/>
        <v>4444000</v>
      </c>
      <c r="I96" s="12"/>
      <c r="J96" s="12"/>
    </row>
    <row r="97" spans="1:10" x14ac:dyDescent="0.25">
      <c r="A97" s="21"/>
      <c r="B97" s="2"/>
      <c r="C97" s="22">
        <v>46929</v>
      </c>
      <c r="D97" s="15">
        <f t="shared" si="4"/>
        <v>31</v>
      </c>
      <c r="E97" s="2">
        <f t="shared" si="7"/>
        <v>9666.9444444444453</v>
      </c>
      <c r="F97" s="16">
        <v>15000</v>
      </c>
      <c r="G97" s="17">
        <f t="shared" si="6"/>
        <v>4429000</v>
      </c>
      <c r="I97" s="12"/>
      <c r="J97" s="12"/>
    </row>
    <row r="98" spans="1:10" x14ac:dyDescent="0.25">
      <c r="A98" s="21"/>
      <c r="B98" s="2"/>
      <c r="C98" s="22">
        <v>46959</v>
      </c>
      <c r="D98" s="15">
        <f t="shared" si="4"/>
        <v>30</v>
      </c>
      <c r="E98" s="2">
        <f t="shared" si="7"/>
        <v>9327.0833333333339</v>
      </c>
      <c r="F98" s="16">
        <v>15000</v>
      </c>
      <c r="G98" s="17">
        <f t="shared" si="6"/>
        <v>4414000</v>
      </c>
      <c r="I98" s="12"/>
      <c r="J98" s="12"/>
    </row>
    <row r="99" spans="1:10" x14ac:dyDescent="0.25">
      <c r="A99" s="21"/>
      <c r="B99" s="2"/>
      <c r="C99" s="22">
        <v>46990</v>
      </c>
      <c r="D99" s="15">
        <f t="shared" si="4"/>
        <v>31</v>
      </c>
      <c r="E99" s="2">
        <f t="shared" si="7"/>
        <v>9602.3611111111113</v>
      </c>
      <c r="F99" s="16">
        <v>15000</v>
      </c>
      <c r="G99" s="17">
        <f t="shared" si="6"/>
        <v>4399000</v>
      </c>
      <c r="I99" s="12"/>
      <c r="J99" s="12"/>
    </row>
    <row r="100" spans="1:10" x14ac:dyDescent="0.25">
      <c r="A100" s="21"/>
      <c r="B100" s="2"/>
      <c r="C100" s="22">
        <v>47021</v>
      </c>
      <c r="D100" s="15">
        <f t="shared" si="4"/>
        <v>31</v>
      </c>
      <c r="E100" s="2">
        <f t="shared" si="7"/>
        <v>9570.0694444444453</v>
      </c>
      <c r="F100" s="16">
        <v>15000</v>
      </c>
      <c r="G100" s="17">
        <f t="shared" si="6"/>
        <v>4384000</v>
      </c>
      <c r="I100" s="12"/>
      <c r="J100" s="12"/>
    </row>
    <row r="101" spans="1:10" x14ac:dyDescent="0.25">
      <c r="A101" s="21"/>
      <c r="B101" s="2"/>
      <c r="C101" s="22">
        <v>47051</v>
      </c>
      <c r="D101" s="15">
        <f t="shared" ref="D101:D164" si="8">+C101-C100</f>
        <v>30</v>
      </c>
      <c r="E101" s="2">
        <f t="shared" si="7"/>
        <v>9233.3333333333339</v>
      </c>
      <c r="F101" s="16">
        <v>15000</v>
      </c>
      <c r="G101" s="17">
        <f t="shared" si="6"/>
        <v>4369000</v>
      </c>
      <c r="I101" s="12"/>
      <c r="J101" s="12"/>
    </row>
    <row r="102" spans="1:10" x14ac:dyDescent="0.25">
      <c r="A102" s="21"/>
      <c r="B102" s="2"/>
      <c r="C102" s="22">
        <v>47082</v>
      </c>
      <c r="D102" s="15">
        <f t="shared" si="8"/>
        <v>31</v>
      </c>
      <c r="E102" s="2">
        <f t="shared" si="7"/>
        <v>9505.4861111111113</v>
      </c>
      <c r="F102" s="16">
        <v>15000</v>
      </c>
      <c r="G102" s="17">
        <f t="shared" si="6"/>
        <v>4354000</v>
      </c>
      <c r="I102" s="12"/>
      <c r="J102" s="12"/>
    </row>
    <row r="103" spans="1:10" x14ac:dyDescent="0.25">
      <c r="A103" s="21"/>
      <c r="B103" s="2"/>
      <c r="C103" s="22">
        <v>47112</v>
      </c>
      <c r="D103" s="15">
        <f t="shared" si="8"/>
        <v>30</v>
      </c>
      <c r="E103" s="2">
        <f t="shared" si="7"/>
        <v>9170.8333333333339</v>
      </c>
      <c r="F103" s="16">
        <v>15000</v>
      </c>
      <c r="G103" s="17">
        <f t="shared" si="6"/>
        <v>4339000</v>
      </c>
      <c r="I103" s="12"/>
      <c r="J103" s="12"/>
    </row>
    <row r="104" spans="1:10" x14ac:dyDescent="0.25">
      <c r="A104" s="21"/>
      <c r="B104" s="2"/>
      <c r="C104" s="22">
        <v>47143</v>
      </c>
      <c r="D104" s="15">
        <f t="shared" si="8"/>
        <v>31</v>
      </c>
      <c r="E104" s="2">
        <f t="shared" si="7"/>
        <v>9440.9027777777774</v>
      </c>
      <c r="F104" s="16">
        <v>17000</v>
      </c>
      <c r="G104" s="17">
        <f t="shared" si="6"/>
        <v>4322000</v>
      </c>
      <c r="I104" s="12"/>
      <c r="J104" s="12"/>
    </row>
    <row r="105" spans="1:10" x14ac:dyDescent="0.25">
      <c r="A105" s="21"/>
      <c r="B105" s="2"/>
      <c r="C105" s="22">
        <v>47174</v>
      </c>
      <c r="D105" s="15">
        <f t="shared" si="8"/>
        <v>31</v>
      </c>
      <c r="E105" s="2">
        <f t="shared" si="7"/>
        <v>9404.3055555555547</v>
      </c>
      <c r="F105" s="16">
        <v>17000</v>
      </c>
      <c r="G105" s="17">
        <f t="shared" si="6"/>
        <v>4305000</v>
      </c>
      <c r="I105" s="12"/>
      <c r="J105" s="12"/>
    </row>
    <row r="106" spans="1:10" x14ac:dyDescent="0.25">
      <c r="A106" s="21"/>
      <c r="B106" s="2"/>
      <c r="C106" s="22">
        <v>47202</v>
      </c>
      <c r="D106" s="15">
        <f t="shared" si="8"/>
        <v>28</v>
      </c>
      <c r="E106" s="2">
        <f t="shared" si="7"/>
        <v>8470.8333333333339</v>
      </c>
      <c r="F106" s="16">
        <v>17000</v>
      </c>
      <c r="G106" s="17">
        <f t="shared" si="6"/>
        <v>4288000</v>
      </c>
      <c r="I106" s="12"/>
      <c r="J106" s="12"/>
    </row>
    <row r="107" spans="1:10" x14ac:dyDescent="0.25">
      <c r="A107" s="21"/>
      <c r="B107" s="2"/>
      <c r="C107" s="22">
        <v>47233</v>
      </c>
      <c r="D107" s="15">
        <f t="shared" si="8"/>
        <v>31</v>
      </c>
      <c r="E107" s="2">
        <f t="shared" si="7"/>
        <v>9331.1111111111113</v>
      </c>
      <c r="F107" s="16">
        <v>17000</v>
      </c>
      <c r="G107" s="17">
        <f t="shared" si="6"/>
        <v>4271000</v>
      </c>
      <c r="I107" s="12"/>
      <c r="J107" s="12"/>
    </row>
    <row r="108" spans="1:10" x14ac:dyDescent="0.25">
      <c r="A108" s="21"/>
      <c r="B108" s="2"/>
      <c r="C108" s="22">
        <v>47263</v>
      </c>
      <c r="D108" s="15">
        <f t="shared" si="8"/>
        <v>30</v>
      </c>
      <c r="E108" s="2">
        <f t="shared" si="7"/>
        <v>8997.9166666666661</v>
      </c>
      <c r="F108" s="16">
        <v>17000</v>
      </c>
      <c r="G108" s="17">
        <f t="shared" si="6"/>
        <v>4254000</v>
      </c>
      <c r="I108" s="12"/>
      <c r="J108" s="12"/>
    </row>
    <row r="109" spans="1:10" x14ac:dyDescent="0.25">
      <c r="A109" s="21"/>
      <c r="B109" s="2"/>
      <c r="C109" s="22">
        <v>47294</v>
      </c>
      <c r="D109" s="15">
        <f t="shared" si="8"/>
        <v>31</v>
      </c>
      <c r="E109" s="2">
        <f t="shared" si="7"/>
        <v>9257.9166666666661</v>
      </c>
      <c r="F109" s="16">
        <v>17000</v>
      </c>
      <c r="G109" s="17">
        <f t="shared" si="6"/>
        <v>4237000</v>
      </c>
      <c r="I109" s="12"/>
      <c r="J109" s="12"/>
    </row>
    <row r="110" spans="1:10" x14ac:dyDescent="0.25">
      <c r="A110" s="21"/>
      <c r="B110" s="2"/>
      <c r="C110" s="22">
        <v>47324</v>
      </c>
      <c r="D110" s="15">
        <f t="shared" si="8"/>
        <v>30</v>
      </c>
      <c r="E110" s="2">
        <f t="shared" si="7"/>
        <v>8927.0833333333339</v>
      </c>
      <c r="F110" s="16">
        <v>17000</v>
      </c>
      <c r="G110" s="17">
        <f t="shared" si="6"/>
        <v>4220000</v>
      </c>
      <c r="I110" s="12"/>
      <c r="J110" s="12"/>
    </row>
    <row r="111" spans="1:10" x14ac:dyDescent="0.25">
      <c r="A111" s="21"/>
      <c r="B111" s="2"/>
      <c r="C111" s="22">
        <v>47355</v>
      </c>
      <c r="D111" s="15">
        <f t="shared" si="8"/>
        <v>31</v>
      </c>
      <c r="E111" s="2">
        <f t="shared" si="7"/>
        <v>9184.7222222222226</v>
      </c>
      <c r="F111" s="16">
        <v>17000</v>
      </c>
      <c r="G111" s="17">
        <f t="shared" si="6"/>
        <v>4203000</v>
      </c>
      <c r="I111" s="12"/>
      <c r="J111" s="12"/>
    </row>
    <row r="112" spans="1:10" x14ac:dyDescent="0.25">
      <c r="A112" s="21"/>
      <c r="B112" s="2"/>
      <c r="C112" s="22">
        <v>47386</v>
      </c>
      <c r="D112" s="15">
        <f t="shared" si="8"/>
        <v>31</v>
      </c>
      <c r="E112" s="2">
        <f t="shared" si="7"/>
        <v>9148.125</v>
      </c>
      <c r="F112" s="16">
        <v>17000</v>
      </c>
      <c r="G112" s="17">
        <f t="shared" si="6"/>
        <v>4186000</v>
      </c>
      <c r="I112" s="12"/>
      <c r="J112" s="12"/>
    </row>
    <row r="113" spans="1:10" x14ac:dyDescent="0.25">
      <c r="A113" s="21"/>
      <c r="B113" s="2"/>
      <c r="C113" s="22">
        <v>47416</v>
      </c>
      <c r="D113" s="15">
        <f t="shared" si="8"/>
        <v>30</v>
      </c>
      <c r="E113" s="2">
        <f t="shared" si="7"/>
        <v>8820.8333333333339</v>
      </c>
      <c r="F113" s="16">
        <v>17000</v>
      </c>
      <c r="G113" s="17">
        <f t="shared" si="6"/>
        <v>4169000</v>
      </c>
      <c r="I113" s="12"/>
      <c r="J113" s="12"/>
    </row>
    <row r="114" spans="1:10" x14ac:dyDescent="0.25">
      <c r="A114" s="21"/>
      <c r="B114" s="2"/>
      <c r="C114" s="22">
        <v>47447</v>
      </c>
      <c r="D114" s="15">
        <f t="shared" si="8"/>
        <v>31</v>
      </c>
      <c r="E114" s="2">
        <f t="shared" si="7"/>
        <v>9074.9305555555547</v>
      </c>
      <c r="F114" s="16">
        <v>17000</v>
      </c>
      <c r="G114" s="17">
        <f t="shared" si="6"/>
        <v>4152000</v>
      </c>
      <c r="I114" s="12"/>
      <c r="J114" s="12"/>
    </row>
    <row r="115" spans="1:10" x14ac:dyDescent="0.25">
      <c r="A115" s="21"/>
      <c r="B115" s="2"/>
      <c r="C115" s="22">
        <v>47477</v>
      </c>
      <c r="D115" s="15">
        <f t="shared" si="8"/>
        <v>30</v>
      </c>
      <c r="E115" s="2">
        <f t="shared" si="7"/>
        <v>8750</v>
      </c>
      <c r="F115" s="16">
        <v>17000</v>
      </c>
      <c r="G115" s="17">
        <f t="shared" si="6"/>
        <v>4135000</v>
      </c>
      <c r="I115" s="12"/>
      <c r="J115" s="12"/>
    </row>
    <row r="116" spans="1:10" x14ac:dyDescent="0.25">
      <c r="A116" s="21"/>
      <c r="B116" s="2"/>
      <c r="C116" s="22">
        <v>47508</v>
      </c>
      <c r="D116" s="15">
        <f t="shared" si="8"/>
        <v>31</v>
      </c>
      <c r="E116" s="2">
        <f t="shared" si="7"/>
        <v>9001.7361111111113</v>
      </c>
      <c r="F116" s="16">
        <v>17000</v>
      </c>
      <c r="G116" s="17">
        <f t="shared" si="6"/>
        <v>4118000</v>
      </c>
      <c r="I116" s="12"/>
      <c r="J116" s="12"/>
    </row>
    <row r="117" spans="1:10" x14ac:dyDescent="0.25">
      <c r="A117" s="21"/>
      <c r="B117" s="2"/>
      <c r="C117" s="22">
        <v>47539</v>
      </c>
      <c r="D117" s="15">
        <f t="shared" si="8"/>
        <v>31</v>
      </c>
      <c r="E117" s="2">
        <f t="shared" si="7"/>
        <v>8965.1388888888887</v>
      </c>
      <c r="F117" s="16">
        <v>17000</v>
      </c>
      <c r="G117" s="17">
        <f t="shared" si="6"/>
        <v>4101000</v>
      </c>
      <c r="I117" s="12"/>
      <c r="J117" s="12"/>
    </row>
    <row r="118" spans="1:10" x14ac:dyDescent="0.25">
      <c r="A118" s="21"/>
      <c r="B118" s="2"/>
      <c r="C118" s="22">
        <v>47567</v>
      </c>
      <c r="D118" s="15">
        <f t="shared" si="8"/>
        <v>28</v>
      </c>
      <c r="E118" s="2">
        <f t="shared" si="7"/>
        <v>8074.166666666667</v>
      </c>
      <c r="F118" s="16">
        <v>17000</v>
      </c>
      <c r="G118" s="17">
        <f t="shared" si="6"/>
        <v>4084000</v>
      </c>
      <c r="I118" s="12"/>
      <c r="J118" s="12"/>
    </row>
    <row r="119" spans="1:10" x14ac:dyDescent="0.25">
      <c r="A119" s="21"/>
      <c r="B119" s="2"/>
      <c r="C119" s="22">
        <v>47598</v>
      </c>
      <c r="D119" s="15">
        <f t="shared" si="8"/>
        <v>31</v>
      </c>
      <c r="E119" s="2">
        <f t="shared" si="7"/>
        <v>8891.9444444444453</v>
      </c>
      <c r="F119" s="16">
        <v>17000</v>
      </c>
      <c r="G119" s="17">
        <f t="shared" si="6"/>
        <v>4067000</v>
      </c>
      <c r="I119" s="12"/>
      <c r="J119" s="12"/>
    </row>
    <row r="120" spans="1:10" x14ac:dyDescent="0.25">
      <c r="A120" s="21"/>
      <c r="B120" s="2"/>
      <c r="C120" s="22">
        <v>47628</v>
      </c>
      <c r="D120" s="15">
        <f t="shared" si="8"/>
        <v>30</v>
      </c>
      <c r="E120" s="2">
        <f t="shared" si="7"/>
        <v>8572.9166666666661</v>
      </c>
      <c r="F120" s="16">
        <v>17000</v>
      </c>
      <c r="G120" s="17">
        <f t="shared" si="6"/>
        <v>4050000</v>
      </c>
      <c r="I120" s="12"/>
      <c r="J120" s="12"/>
    </row>
    <row r="121" spans="1:10" x14ac:dyDescent="0.25">
      <c r="A121" s="21"/>
      <c r="B121" s="2"/>
      <c r="C121" s="22">
        <v>47659</v>
      </c>
      <c r="D121" s="15">
        <f t="shared" si="8"/>
        <v>31</v>
      </c>
      <c r="E121" s="2">
        <f t="shared" si="7"/>
        <v>8818.75</v>
      </c>
      <c r="F121" s="16">
        <v>17000</v>
      </c>
      <c r="G121" s="17">
        <f t="shared" si="6"/>
        <v>4033000</v>
      </c>
      <c r="I121" s="12"/>
      <c r="J121" s="12"/>
    </row>
    <row r="122" spans="1:10" x14ac:dyDescent="0.25">
      <c r="A122" s="21"/>
      <c r="B122" s="2"/>
      <c r="C122" s="22">
        <v>47689</v>
      </c>
      <c r="D122" s="15">
        <f t="shared" si="8"/>
        <v>30</v>
      </c>
      <c r="E122" s="2">
        <f t="shared" si="7"/>
        <v>8502.0833333333339</v>
      </c>
      <c r="F122" s="16">
        <v>17000</v>
      </c>
      <c r="G122" s="17">
        <f t="shared" si="6"/>
        <v>4016000</v>
      </c>
      <c r="I122" s="12"/>
      <c r="J122" s="12"/>
    </row>
    <row r="123" spans="1:10" x14ac:dyDescent="0.25">
      <c r="A123" s="21"/>
      <c r="B123" s="2"/>
      <c r="C123" s="22">
        <v>47720</v>
      </c>
      <c r="D123" s="15">
        <f t="shared" si="8"/>
        <v>31</v>
      </c>
      <c r="E123" s="2">
        <f t="shared" si="7"/>
        <v>8745.5555555555547</v>
      </c>
      <c r="F123" s="16">
        <v>17000</v>
      </c>
      <c r="G123" s="17">
        <f t="shared" si="6"/>
        <v>3999000</v>
      </c>
      <c r="I123" s="12"/>
      <c r="J123" s="12"/>
    </row>
    <row r="124" spans="1:10" x14ac:dyDescent="0.25">
      <c r="A124" s="21"/>
      <c r="B124" s="2"/>
      <c r="C124" s="22">
        <v>47751</v>
      </c>
      <c r="D124" s="15">
        <f t="shared" si="8"/>
        <v>31</v>
      </c>
      <c r="E124" s="2">
        <f t="shared" si="7"/>
        <v>8708.9583333333339</v>
      </c>
      <c r="F124" s="16">
        <v>17000</v>
      </c>
      <c r="G124" s="17">
        <f t="shared" si="6"/>
        <v>3982000</v>
      </c>
      <c r="I124" s="12"/>
      <c r="J124" s="12"/>
    </row>
    <row r="125" spans="1:10" x14ac:dyDescent="0.25">
      <c r="A125" s="21"/>
      <c r="B125" s="2"/>
      <c r="C125" s="22">
        <v>47781</v>
      </c>
      <c r="D125" s="15">
        <f t="shared" si="8"/>
        <v>30</v>
      </c>
      <c r="E125" s="2">
        <f t="shared" si="7"/>
        <v>8395.8333333333339</v>
      </c>
      <c r="F125" s="16">
        <v>17000</v>
      </c>
      <c r="G125" s="17">
        <f t="shared" si="6"/>
        <v>3965000</v>
      </c>
      <c r="I125" s="12"/>
      <c r="J125" s="12"/>
    </row>
    <row r="126" spans="1:10" x14ac:dyDescent="0.25">
      <c r="A126" s="21"/>
      <c r="B126" s="2"/>
      <c r="C126" s="22">
        <v>47812</v>
      </c>
      <c r="D126" s="15">
        <f t="shared" si="8"/>
        <v>31</v>
      </c>
      <c r="E126" s="2">
        <f t="shared" si="7"/>
        <v>8635.7638888888887</v>
      </c>
      <c r="F126" s="16">
        <v>17000</v>
      </c>
      <c r="G126" s="17">
        <f t="shared" si="6"/>
        <v>3948000</v>
      </c>
      <c r="I126" s="12"/>
      <c r="J126" s="12"/>
    </row>
    <row r="127" spans="1:10" x14ac:dyDescent="0.25">
      <c r="A127" s="21"/>
      <c r="B127" s="2"/>
      <c r="C127" s="22">
        <v>47842</v>
      </c>
      <c r="D127" s="15">
        <f t="shared" si="8"/>
        <v>30</v>
      </c>
      <c r="E127" s="2">
        <f t="shared" si="7"/>
        <v>8325</v>
      </c>
      <c r="F127" s="16">
        <v>17000</v>
      </c>
      <c r="G127" s="17">
        <f t="shared" si="6"/>
        <v>3931000</v>
      </c>
      <c r="I127" s="12"/>
      <c r="J127" s="12"/>
    </row>
    <row r="128" spans="1:10" x14ac:dyDescent="0.25">
      <c r="A128" s="21"/>
      <c r="B128" s="2"/>
      <c r="C128" s="22">
        <v>47873</v>
      </c>
      <c r="D128" s="15">
        <f t="shared" si="8"/>
        <v>31</v>
      </c>
      <c r="E128" s="2">
        <f t="shared" si="7"/>
        <v>8562.5694444444453</v>
      </c>
      <c r="F128" s="16">
        <v>17000</v>
      </c>
      <c r="G128" s="17">
        <f t="shared" si="6"/>
        <v>3914000</v>
      </c>
      <c r="I128" s="12"/>
      <c r="J128" s="12"/>
    </row>
    <row r="129" spans="1:10" x14ac:dyDescent="0.25">
      <c r="A129" s="21"/>
      <c r="B129" s="2"/>
      <c r="C129" s="22">
        <v>47904</v>
      </c>
      <c r="D129" s="15">
        <f t="shared" si="8"/>
        <v>31</v>
      </c>
      <c r="E129" s="2">
        <f t="shared" si="7"/>
        <v>8525.9722222222226</v>
      </c>
      <c r="F129" s="16">
        <v>17000</v>
      </c>
      <c r="G129" s="17">
        <f t="shared" si="6"/>
        <v>3897000</v>
      </c>
      <c r="I129" s="12"/>
      <c r="J129" s="12"/>
    </row>
    <row r="130" spans="1:10" x14ac:dyDescent="0.25">
      <c r="A130" s="21"/>
      <c r="B130" s="2"/>
      <c r="C130" s="22">
        <v>47932</v>
      </c>
      <c r="D130" s="15">
        <f t="shared" si="8"/>
        <v>28</v>
      </c>
      <c r="E130" s="2">
        <f t="shared" si="7"/>
        <v>7677.5</v>
      </c>
      <c r="F130" s="16">
        <v>19000</v>
      </c>
      <c r="G130" s="17">
        <f t="shared" si="6"/>
        <v>3878000</v>
      </c>
      <c r="I130" s="12"/>
      <c r="J130" s="12"/>
    </row>
    <row r="131" spans="1:10" x14ac:dyDescent="0.25">
      <c r="A131" s="21"/>
      <c r="B131" s="2"/>
      <c r="C131" s="22">
        <v>47963</v>
      </c>
      <c r="D131" s="15">
        <f t="shared" si="8"/>
        <v>31</v>
      </c>
      <c r="E131" s="2">
        <f t="shared" si="7"/>
        <v>8448.4722222222226</v>
      </c>
      <c r="F131" s="16">
        <v>19000</v>
      </c>
      <c r="G131" s="17">
        <f t="shared" si="6"/>
        <v>3859000</v>
      </c>
      <c r="I131" s="12"/>
      <c r="J131" s="12"/>
    </row>
    <row r="132" spans="1:10" x14ac:dyDescent="0.25">
      <c r="A132" s="21"/>
      <c r="B132" s="2"/>
      <c r="C132" s="22">
        <v>47993</v>
      </c>
      <c r="D132" s="15">
        <f t="shared" si="8"/>
        <v>30</v>
      </c>
      <c r="E132" s="2">
        <f t="shared" si="7"/>
        <v>8139.583333333333</v>
      </c>
      <c r="F132" s="16">
        <v>19000</v>
      </c>
      <c r="G132" s="17">
        <f t="shared" si="6"/>
        <v>3840000</v>
      </c>
      <c r="I132" s="12"/>
      <c r="J132" s="12"/>
    </row>
    <row r="133" spans="1:10" x14ac:dyDescent="0.25">
      <c r="A133" s="21"/>
      <c r="B133" s="2"/>
      <c r="C133" s="22">
        <v>48024</v>
      </c>
      <c r="D133" s="15">
        <f t="shared" si="8"/>
        <v>31</v>
      </c>
      <c r="E133" s="2">
        <f t="shared" si="7"/>
        <v>8366.6666666666661</v>
      </c>
      <c r="F133" s="16">
        <v>19000</v>
      </c>
      <c r="G133" s="17">
        <f t="shared" si="6"/>
        <v>3821000</v>
      </c>
      <c r="I133" s="12"/>
      <c r="J133" s="12"/>
    </row>
    <row r="134" spans="1:10" x14ac:dyDescent="0.25">
      <c r="A134" s="21"/>
      <c r="B134" s="2"/>
      <c r="C134" s="22">
        <v>48054</v>
      </c>
      <c r="D134" s="15">
        <f t="shared" si="8"/>
        <v>30</v>
      </c>
      <c r="E134" s="2">
        <f t="shared" si="7"/>
        <v>8060.416666666667</v>
      </c>
      <c r="F134" s="16">
        <v>19000</v>
      </c>
      <c r="G134" s="17">
        <f t="shared" si="6"/>
        <v>3802000</v>
      </c>
      <c r="I134" s="12"/>
      <c r="J134" s="12"/>
    </row>
    <row r="135" spans="1:10" x14ac:dyDescent="0.25">
      <c r="A135" s="21"/>
      <c r="B135" s="2"/>
      <c r="C135" s="22">
        <v>48085</v>
      </c>
      <c r="D135" s="15">
        <f t="shared" si="8"/>
        <v>31</v>
      </c>
      <c r="E135" s="2">
        <f t="shared" si="7"/>
        <v>8284.8611111111113</v>
      </c>
      <c r="F135" s="16">
        <v>19000</v>
      </c>
      <c r="G135" s="17">
        <f t="shared" si="6"/>
        <v>3783000</v>
      </c>
      <c r="I135" s="12"/>
      <c r="J135" s="12"/>
    </row>
    <row r="136" spans="1:10" x14ac:dyDescent="0.25">
      <c r="A136" s="21"/>
      <c r="B136" s="2"/>
      <c r="C136" s="22">
        <v>48116</v>
      </c>
      <c r="D136" s="15">
        <f t="shared" si="8"/>
        <v>31</v>
      </c>
      <c r="E136" s="2">
        <f t="shared" si="7"/>
        <v>8243.9583333333321</v>
      </c>
      <c r="F136" s="16">
        <v>19000</v>
      </c>
      <c r="G136" s="17">
        <f t="shared" si="6"/>
        <v>3764000</v>
      </c>
      <c r="I136" s="12"/>
      <c r="J136" s="12"/>
    </row>
    <row r="137" spans="1:10" x14ac:dyDescent="0.25">
      <c r="A137" s="21"/>
      <c r="B137" s="2"/>
      <c r="C137" s="22">
        <v>48146</v>
      </c>
      <c r="D137" s="15">
        <f t="shared" si="8"/>
        <v>30</v>
      </c>
      <c r="E137" s="2">
        <f t="shared" si="7"/>
        <v>7941.666666666667</v>
      </c>
      <c r="F137" s="16">
        <v>19000</v>
      </c>
      <c r="G137" s="17">
        <f t="shared" si="6"/>
        <v>3745000</v>
      </c>
      <c r="I137" s="12"/>
      <c r="J137" s="12"/>
    </row>
    <row r="138" spans="1:10" x14ac:dyDescent="0.25">
      <c r="A138" s="21"/>
      <c r="B138" s="2"/>
      <c r="C138" s="22">
        <v>48177</v>
      </c>
      <c r="D138" s="15">
        <f t="shared" si="8"/>
        <v>31</v>
      </c>
      <c r="E138" s="2">
        <f t="shared" si="7"/>
        <v>8162.1527777777774</v>
      </c>
      <c r="F138" s="16">
        <v>19000</v>
      </c>
      <c r="G138" s="17">
        <f t="shared" ref="G138:G201" si="9">+G137-F138+B138</f>
        <v>3726000</v>
      </c>
      <c r="I138" s="12"/>
      <c r="J138" s="12"/>
    </row>
    <row r="139" spans="1:10" x14ac:dyDescent="0.25">
      <c r="A139" s="21"/>
      <c r="B139" s="2"/>
      <c r="C139" s="22">
        <v>48207</v>
      </c>
      <c r="D139" s="15">
        <f t="shared" si="8"/>
        <v>30</v>
      </c>
      <c r="E139" s="2">
        <f t="shared" si="7"/>
        <v>7862.5</v>
      </c>
      <c r="F139" s="16">
        <v>19000</v>
      </c>
      <c r="G139" s="17">
        <f t="shared" si="9"/>
        <v>3707000</v>
      </c>
      <c r="I139" s="12"/>
      <c r="J139" s="12"/>
    </row>
    <row r="140" spans="1:10" x14ac:dyDescent="0.25">
      <c r="A140" s="21"/>
      <c r="B140" s="2"/>
      <c r="C140" s="22">
        <v>48238</v>
      </c>
      <c r="D140" s="15">
        <f t="shared" si="8"/>
        <v>31</v>
      </c>
      <c r="E140" s="2">
        <f t="shared" ref="E140:E203" si="10">+G139*$C$3*D140/360+100+J139*0.5%*D140/360</f>
        <v>8080.3472222222226</v>
      </c>
      <c r="F140" s="16">
        <v>19000</v>
      </c>
      <c r="G140" s="17">
        <f t="shared" si="9"/>
        <v>3688000</v>
      </c>
      <c r="I140" s="12"/>
      <c r="J140" s="12"/>
    </row>
    <row r="141" spans="1:10" x14ac:dyDescent="0.25">
      <c r="A141" s="21"/>
      <c r="B141" s="2"/>
      <c r="C141" s="22">
        <v>48269</v>
      </c>
      <c r="D141" s="15">
        <f t="shared" si="8"/>
        <v>31</v>
      </c>
      <c r="E141" s="2">
        <f t="shared" si="10"/>
        <v>8039.4444444444443</v>
      </c>
      <c r="F141" s="16">
        <v>19000</v>
      </c>
      <c r="G141" s="17">
        <f t="shared" si="9"/>
        <v>3669000</v>
      </c>
      <c r="I141" s="12"/>
      <c r="J141" s="12"/>
    </row>
    <row r="142" spans="1:10" x14ac:dyDescent="0.25">
      <c r="A142" s="21"/>
      <c r="B142" s="2"/>
      <c r="C142" s="22">
        <v>48298</v>
      </c>
      <c r="D142" s="15">
        <f t="shared" si="8"/>
        <v>29</v>
      </c>
      <c r="E142" s="2">
        <f t="shared" si="10"/>
        <v>7488.958333333333</v>
      </c>
      <c r="F142" s="16">
        <v>19000</v>
      </c>
      <c r="G142" s="17">
        <f t="shared" si="9"/>
        <v>3650000</v>
      </c>
      <c r="I142" s="12"/>
      <c r="J142" s="12"/>
    </row>
    <row r="143" spans="1:10" x14ac:dyDescent="0.25">
      <c r="A143" s="21"/>
      <c r="B143" s="2"/>
      <c r="C143" s="22">
        <v>48329</v>
      </c>
      <c r="D143" s="15">
        <f t="shared" si="8"/>
        <v>31</v>
      </c>
      <c r="E143" s="2">
        <f t="shared" si="10"/>
        <v>7957.6388888888887</v>
      </c>
      <c r="F143" s="16">
        <v>19000</v>
      </c>
      <c r="G143" s="17">
        <f t="shared" si="9"/>
        <v>3631000</v>
      </c>
      <c r="I143" s="12"/>
      <c r="J143" s="12"/>
    </row>
    <row r="144" spans="1:10" x14ac:dyDescent="0.25">
      <c r="A144" s="21"/>
      <c r="B144" s="2"/>
      <c r="C144" s="22">
        <v>48359</v>
      </c>
      <c r="D144" s="15">
        <f t="shared" si="8"/>
        <v>30</v>
      </c>
      <c r="E144" s="2">
        <f t="shared" si="10"/>
        <v>7664.583333333333</v>
      </c>
      <c r="F144" s="16">
        <v>25000</v>
      </c>
      <c r="G144" s="17">
        <f t="shared" si="9"/>
        <v>3606000</v>
      </c>
      <c r="I144" s="12"/>
      <c r="J144" s="12"/>
    </row>
    <row r="145" spans="1:10" x14ac:dyDescent="0.25">
      <c r="A145" s="21"/>
      <c r="B145" s="2"/>
      <c r="C145" s="22">
        <v>48390</v>
      </c>
      <c r="D145" s="15">
        <f t="shared" si="8"/>
        <v>31</v>
      </c>
      <c r="E145" s="2">
        <f t="shared" si="10"/>
        <v>7862.916666666667</v>
      </c>
      <c r="F145" s="16">
        <v>25000</v>
      </c>
      <c r="G145" s="17">
        <f t="shared" si="9"/>
        <v>3581000</v>
      </c>
      <c r="I145" s="12"/>
      <c r="J145" s="12"/>
    </row>
    <row r="146" spans="1:10" x14ac:dyDescent="0.25">
      <c r="A146" s="21"/>
      <c r="B146" s="2"/>
      <c r="C146" s="22">
        <v>48420</v>
      </c>
      <c r="D146" s="15">
        <f t="shared" si="8"/>
        <v>30</v>
      </c>
      <c r="E146" s="2">
        <f t="shared" si="10"/>
        <v>7560.416666666667</v>
      </c>
      <c r="F146" s="16">
        <v>25000</v>
      </c>
      <c r="G146" s="17">
        <f t="shared" si="9"/>
        <v>3556000</v>
      </c>
      <c r="I146" s="12"/>
      <c r="J146" s="12"/>
    </row>
    <row r="147" spans="1:10" x14ac:dyDescent="0.25">
      <c r="A147" s="21"/>
      <c r="B147" s="2"/>
      <c r="C147" s="22">
        <v>48451</v>
      </c>
      <c r="D147" s="15">
        <f t="shared" si="8"/>
        <v>31</v>
      </c>
      <c r="E147" s="2">
        <f t="shared" si="10"/>
        <v>7755.2777777777774</v>
      </c>
      <c r="F147" s="16">
        <v>25000</v>
      </c>
      <c r="G147" s="17">
        <f t="shared" si="9"/>
        <v>3531000</v>
      </c>
      <c r="I147" s="12"/>
      <c r="J147" s="12"/>
    </row>
    <row r="148" spans="1:10" x14ac:dyDescent="0.25">
      <c r="A148" s="21"/>
      <c r="B148" s="2"/>
      <c r="C148" s="22">
        <v>48482</v>
      </c>
      <c r="D148" s="15">
        <f t="shared" si="8"/>
        <v>31</v>
      </c>
      <c r="E148" s="2">
        <f t="shared" si="10"/>
        <v>7701.458333333333</v>
      </c>
      <c r="F148" s="16">
        <v>25000</v>
      </c>
      <c r="G148" s="17">
        <f t="shared" si="9"/>
        <v>3506000</v>
      </c>
      <c r="I148" s="12"/>
      <c r="J148" s="12"/>
    </row>
    <row r="149" spans="1:10" x14ac:dyDescent="0.25">
      <c r="A149" s="21"/>
      <c r="B149" s="2"/>
      <c r="C149" s="22">
        <v>48512</v>
      </c>
      <c r="D149" s="15">
        <f t="shared" si="8"/>
        <v>30</v>
      </c>
      <c r="E149" s="2">
        <f t="shared" si="10"/>
        <v>7404.166666666667</v>
      </c>
      <c r="F149" s="16">
        <v>25000</v>
      </c>
      <c r="G149" s="17">
        <f t="shared" si="9"/>
        <v>3481000</v>
      </c>
      <c r="I149" s="12"/>
      <c r="J149" s="12"/>
    </row>
    <row r="150" spans="1:10" x14ac:dyDescent="0.25">
      <c r="A150" s="21"/>
      <c r="B150" s="2"/>
      <c r="C150" s="22">
        <v>48543</v>
      </c>
      <c r="D150" s="15">
        <f t="shared" si="8"/>
        <v>31</v>
      </c>
      <c r="E150" s="2">
        <f t="shared" si="10"/>
        <v>7593.8194444444443</v>
      </c>
      <c r="F150" s="16">
        <v>25000</v>
      </c>
      <c r="G150" s="17">
        <f t="shared" si="9"/>
        <v>3456000</v>
      </c>
      <c r="I150" s="12"/>
      <c r="J150" s="12"/>
    </row>
    <row r="151" spans="1:10" x14ac:dyDescent="0.25">
      <c r="A151" s="21"/>
      <c r="B151" s="2"/>
      <c r="C151" s="22">
        <v>48573</v>
      </c>
      <c r="D151" s="15">
        <f t="shared" si="8"/>
        <v>30</v>
      </c>
      <c r="E151" s="2">
        <f t="shared" si="10"/>
        <v>7300</v>
      </c>
      <c r="F151" s="16">
        <v>25000</v>
      </c>
      <c r="G151" s="17">
        <f t="shared" si="9"/>
        <v>3431000</v>
      </c>
      <c r="I151" s="12"/>
      <c r="J151" s="12"/>
    </row>
    <row r="152" spans="1:10" x14ac:dyDescent="0.25">
      <c r="A152" s="21"/>
      <c r="B152" s="2"/>
      <c r="C152" s="22">
        <v>48604</v>
      </c>
      <c r="D152" s="15">
        <f t="shared" si="8"/>
        <v>31</v>
      </c>
      <c r="E152" s="2">
        <f t="shared" si="10"/>
        <v>7486.1805555555557</v>
      </c>
      <c r="F152" s="16">
        <v>34000</v>
      </c>
      <c r="G152" s="17">
        <f t="shared" si="9"/>
        <v>3397000</v>
      </c>
      <c r="I152" s="12"/>
      <c r="J152" s="12"/>
    </row>
    <row r="153" spans="1:10" x14ac:dyDescent="0.25">
      <c r="A153" s="21"/>
      <c r="B153" s="2"/>
      <c r="C153" s="22">
        <v>48635</v>
      </c>
      <c r="D153" s="15">
        <f t="shared" si="8"/>
        <v>31</v>
      </c>
      <c r="E153" s="2">
        <f t="shared" si="10"/>
        <v>7412.9861111111113</v>
      </c>
      <c r="F153" s="16">
        <v>34000</v>
      </c>
      <c r="G153" s="17">
        <f t="shared" si="9"/>
        <v>3363000</v>
      </c>
      <c r="I153" s="12"/>
      <c r="J153" s="12"/>
    </row>
    <row r="154" spans="1:10" x14ac:dyDescent="0.25">
      <c r="A154" s="21"/>
      <c r="B154" s="2"/>
      <c r="C154" s="22">
        <v>48663</v>
      </c>
      <c r="D154" s="15">
        <f t="shared" si="8"/>
        <v>28</v>
      </c>
      <c r="E154" s="2">
        <f t="shared" si="10"/>
        <v>6639.166666666667</v>
      </c>
      <c r="F154" s="16">
        <v>34000</v>
      </c>
      <c r="G154" s="17">
        <f t="shared" si="9"/>
        <v>3329000</v>
      </c>
      <c r="I154" s="12"/>
      <c r="J154" s="12"/>
    </row>
    <row r="155" spans="1:10" x14ac:dyDescent="0.25">
      <c r="A155" s="21"/>
      <c r="B155" s="2"/>
      <c r="C155" s="22">
        <v>48694</v>
      </c>
      <c r="D155" s="15">
        <f t="shared" si="8"/>
        <v>31</v>
      </c>
      <c r="E155" s="2">
        <f>+G154*$C$3*D155/360+100+J154*0.5%*D155/360</f>
        <v>7266.5972222222226</v>
      </c>
      <c r="F155" s="16">
        <v>34000</v>
      </c>
      <c r="G155" s="17">
        <f t="shared" si="9"/>
        <v>3295000</v>
      </c>
      <c r="I155" s="12"/>
      <c r="J155" s="12"/>
    </row>
    <row r="156" spans="1:10" x14ac:dyDescent="0.25">
      <c r="A156" s="21"/>
      <c r="B156" s="2"/>
      <c r="C156" s="22">
        <v>48724</v>
      </c>
      <c r="D156" s="15">
        <f t="shared" si="8"/>
        <v>30</v>
      </c>
      <c r="E156" s="2">
        <f t="shared" si="10"/>
        <v>6964.583333333333</v>
      </c>
      <c r="F156" s="16">
        <v>34000</v>
      </c>
      <c r="G156" s="17">
        <f t="shared" si="9"/>
        <v>3261000</v>
      </c>
      <c r="I156" s="12"/>
      <c r="J156" s="12"/>
    </row>
    <row r="157" spans="1:10" x14ac:dyDescent="0.25">
      <c r="A157" s="21"/>
      <c r="B157" s="2"/>
      <c r="C157" s="22">
        <v>48755</v>
      </c>
      <c r="D157" s="15">
        <f t="shared" si="8"/>
        <v>31</v>
      </c>
      <c r="E157" s="2">
        <f t="shared" si="10"/>
        <v>7120.208333333333</v>
      </c>
      <c r="F157" s="16">
        <v>34000</v>
      </c>
      <c r="G157" s="17">
        <f t="shared" si="9"/>
        <v>3227000</v>
      </c>
      <c r="I157" s="12"/>
      <c r="J157" s="12"/>
    </row>
    <row r="158" spans="1:10" x14ac:dyDescent="0.25">
      <c r="A158" s="21"/>
      <c r="B158" s="2"/>
      <c r="C158" s="22">
        <v>48785</v>
      </c>
      <c r="D158" s="15">
        <f t="shared" si="8"/>
        <v>30</v>
      </c>
      <c r="E158" s="2">
        <f t="shared" si="10"/>
        <v>6822.916666666667</v>
      </c>
      <c r="F158" s="16">
        <v>34000</v>
      </c>
      <c r="G158" s="17">
        <f t="shared" si="9"/>
        <v>3193000</v>
      </c>
      <c r="I158" s="12"/>
      <c r="J158" s="12"/>
    </row>
    <row r="159" spans="1:10" x14ac:dyDescent="0.25">
      <c r="A159" s="21"/>
      <c r="B159" s="2"/>
      <c r="C159" s="22">
        <v>48816</v>
      </c>
      <c r="D159" s="15">
        <f t="shared" si="8"/>
        <v>31</v>
      </c>
      <c r="E159" s="2">
        <f t="shared" si="10"/>
        <v>6973.8194444444443</v>
      </c>
      <c r="F159" s="16">
        <v>34000</v>
      </c>
      <c r="G159" s="17">
        <f t="shared" si="9"/>
        <v>3159000</v>
      </c>
      <c r="I159" s="12"/>
      <c r="J159" s="12"/>
    </row>
    <row r="160" spans="1:10" x14ac:dyDescent="0.25">
      <c r="A160" s="21"/>
      <c r="B160" s="2"/>
      <c r="C160" s="22">
        <v>48847</v>
      </c>
      <c r="D160" s="15">
        <f t="shared" si="8"/>
        <v>31</v>
      </c>
      <c r="E160" s="2">
        <f t="shared" si="10"/>
        <v>6900.625</v>
      </c>
      <c r="F160" s="16">
        <v>34000</v>
      </c>
      <c r="G160" s="17">
        <f t="shared" si="9"/>
        <v>3125000</v>
      </c>
      <c r="I160" s="12"/>
      <c r="J160" s="12"/>
    </row>
    <row r="161" spans="1:10" x14ac:dyDescent="0.25">
      <c r="A161" s="21"/>
      <c r="B161" s="2"/>
      <c r="C161" s="22">
        <v>48877</v>
      </c>
      <c r="D161" s="15">
        <f t="shared" si="8"/>
        <v>30</v>
      </c>
      <c r="E161" s="2">
        <f t="shared" si="10"/>
        <v>6610.416666666667</v>
      </c>
      <c r="F161" s="16">
        <v>34000</v>
      </c>
      <c r="G161" s="17">
        <f t="shared" si="9"/>
        <v>3091000</v>
      </c>
      <c r="I161" s="12"/>
      <c r="J161" s="12"/>
    </row>
    <row r="162" spans="1:10" x14ac:dyDescent="0.25">
      <c r="A162" s="21"/>
      <c r="B162" s="2"/>
      <c r="C162" s="22">
        <v>48908</v>
      </c>
      <c r="D162" s="15">
        <f t="shared" si="8"/>
        <v>31</v>
      </c>
      <c r="E162" s="2">
        <f t="shared" si="10"/>
        <v>6754.2361111111113</v>
      </c>
      <c r="F162" s="16">
        <v>34000</v>
      </c>
      <c r="G162" s="17">
        <f t="shared" si="9"/>
        <v>3057000</v>
      </c>
      <c r="I162" s="12"/>
      <c r="J162" s="12"/>
    </row>
    <row r="163" spans="1:10" x14ac:dyDescent="0.25">
      <c r="A163" s="21"/>
      <c r="B163" s="2"/>
      <c r="C163" s="22">
        <v>48938</v>
      </c>
      <c r="D163" s="15">
        <f t="shared" si="8"/>
        <v>30</v>
      </c>
      <c r="E163" s="2">
        <f t="shared" si="10"/>
        <v>6468.75</v>
      </c>
      <c r="F163" s="16">
        <v>34000</v>
      </c>
      <c r="G163" s="17">
        <f t="shared" si="9"/>
        <v>3023000</v>
      </c>
      <c r="I163" s="12"/>
      <c r="J163" s="12"/>
    </row>
    <row r="164" spans="1:10" x14ac:dyDescent="0.25">
      <c r="A164" s="21"/>
      <c r="B164" s="2"/>
      <c r="C164" s="22">
        <v>48969</v>
      </c>
      <c r="D164" s="15">
        <f t="shared" si="8"/>
        <v>31</v>
      </c>
      <c r="E164" s="2">
        <f t="shared" si="10"/>
        <v>6607.8472222222226</v>
      </c>
      <c r="F164" s="16">
        <v>34000</v>
      </c>
      <c r="G164" s="17">
        <f t="shared" si="9"/>
        <v>2989000</v>
      </c>
      <c r="I164" s="12"/>
      <c r="J164" s="12"/>
    </row>
    <row r="165" spans="1:10" x14ac:dyDescent="0.25">
      <c r="A165" s="21"/>
      <c r="B165" s="2"/>
      <c r="C165" s="22">
        <v>49000</v>
      </c>
      <c r="D165" s="15">
        <f t="shared" ref="D165:D229" si="11">+C165-C164</f>
        <v>31</v>
      </c>
      <c r="E165" s="2">
        <f t="shared" si="10"/>
        <v>6534.6527777777774</v>
      </c>
      <c r="F165" s="16">
        <v>34000</v>
      </c>
      <c r="G165" s="17">
        <f t="shared" si="9"/>
        <v>2955000</v>
      </c>
      <c r="I165" s="12"/>
      <c r="J165" s="12"/>
    </row>
    <row r="166" spans="1:10" x14ac:dyDescent="0.25">
      <c r="A166" s="21"/>
      <c r="B166" s="2"/>
      <c r="C166" s="22">
        <v>49028</v>
      </c>
      <c r="D166" s="15">
        <f t="shared" si="11"/>
        <v>28</v>
      </c>
      <c r="E166" s="2">
        <f t="shared" si="10"/>
        <v>5845.833333333333</v>
      </c>
      <c r="F166" s="16">
        <v>34000</v>
      </c>
      <c r="G166" s="17">
        <f t="shared" si="9"/>
        <v>2921000</v>
      </c>
      <c r="I166" s="12"/>
      <c r="J166" s="12"/>
    </row>
    <row r="167" spans="1:10" x14ac:dyDescent="0.25">
      <c r="A167" s="21"/>
      <c r="B167" s="2"/>
      <c r="C167" s="22">
        <v>49059</v>
      </c>
      <c r="D167" s="15">
        <f t="shared" si="11"/>
        <v>31</v>
      </c>
      <c r="E167" s="2">
        <f t="shared" si="10"/>
        <v>6388.2638888888887</v>
      </c>
      <c r="F167" s="16">
        <v>34000</v>
      </c>
      <c r="G167" s="17">
        <f t="shared" si="9"/>
        <v>2887000</v>
      </c>
      <c r="I167" s="12"/>
      <c r="J167" s="12"/>
    </row>
    <row r="168" spans="1:10" x14ac:dyDescent="0.25">
      <c r="A168" s="21"/>
      <c r="B168" s="2"/>
      <c r="C168" s="22">
        <v>49089</v>
      </c>
      <c r="D168" s="15">
        <f t="shared" si="11"/>
        <v>30</v>
      </c>
      <c r="E168" s="2">
        <f t="shared" si="10"/>
        <v>6114.583333333333</v>
      </c>
      <c r="F168" s="16">
        <v>34000</v>
      </c>
      <c r="G168" s="17">
        <f t="shared" si="9"/>
        <v>2853000</v>
      </c>
      <c r="I168" s="12"/>
      <c r="J168" s="12"/>
    </row>
    <row r="169" spans="1:10" x14ac:dyDescent="0.25">
      <c r="A169" s="21"/>
      <c r="B169" s="2"/>
      <c r="C169" s="22">
        <v>49120</v>
      </c>
      <c r="D169" s="15">
        <f t="shared" si="11"/>
        <v>31</v>
      </c>
      <c r="E169" s="2">
        <f t="shared" si="10"/>
        <v>6241.875</v>
      </c>
      <c r="F169" s="16">
        <v>34000</v>
      </c>
      <c r="G169" s="17">
        <f t="shared" si="9"/>
        <v>2819000</v>
      </c>
      <c r="I169" s="12"/>
      <c r="J169" s="12"/>
    </row>
    <row r="170" spans="1:10" x14ac:dyDescent="0.25">
      <c r="A170" s="21"/>
      <c r="B170" s="2"/>
      <c r="C170" s="22">
        <v>49150</v>
      </c>
      <c r="D170" s="15">
        <f t="shared" si="11"/>
        <v>30</v>
      </c>
      <c r="E170" s="2">
        <f t="shared" si="10"/>
        <v>5972.916666666667</v>
      </c>
      <c r="F170" s="16">
        <v>34000</v>
      </c>
      <c r="G170" s="17">
        <f t="shared" si="9"/>
        <v>2785000</v>
      </c>
      <c r="I170" s="12"/>
      <c r="J170" s="12"/>
    </row>
    <row r="171" spans="1:10" x14ac:dyDescent="0.25">
      <c r="A171" s="21"/>
      <c r="B171" s="2"/>
      <c r="C171" s="22">
        <v>49181</v>
      </c>
      <c r="D171" s="15">
        <f t="shared" si="11"/>
        <v>31</v>
      </c>
      <c r="E171" s="2">
        <f t="shared" si="10"/>
        <v>6095.4861111111113</v>
      </c>
      <c r="F171" s="16">
        <v>34000</v>
      </c>
      <c r="G171" s="17">
        <f t="shared" si="9"/>
        <v>2751000</v>
      </c>
      <c r="I171" s="12"/>
      <c r="J171" s="12"/>
    </row>
    <row r="172" spans="1:10" x14ac:dyDescent="0.25">
      <c r="A172" s="21"/>
      <c r="B172" s="2"/>
      <c r="C172" s="22">
        <v>49212</v>
      </c>
      <c r="D172" s="15">
        <f t="shared" si="11"/>
        <v>31</v>
      </c>
      <c r="E172" s="2">
        <f t="shared" si="10"/>
        <v>6022.291666666667</v>
      </c>
      <c r="F172" s="16">
        <v>34000</v>
      </c>
      <c r="G172" s="17">
        <f t="shared" si="9"/>
        <v>2717000</v>
      </c>
      <c r="I172" s="12"/>
      <c r="J172" s="12"/>
    </row>
    <row r="173" spans="1:10" x14ac:dyDescent="0.25">
      <c r="A173" s="21"/>
      <c r="B173" s="2"/>
      <c r="C173" s="22">
        <v>49242</v>
      </c>
      <c r="D173" s="15">
        <f t="shared" si="11"/>
        <v>30</v>
      </c>
      <c r="E173" s="2">
        <f t="shared" si="10"/>
        <v>5760.416666666667</v>
      </c>
      <c r="F173" s="16">
        <v>34000</v>
      </c>
      <c r="G173" s="17">
        <f t="shared" si="9"/>
        <v>2683000</v>
      </c>
      <c r="I173" s="12"/>
      <c r="J173" s="12"/>
    </row>
    <row r="174" spans="1:10" x14ac:dyDescent="0.25">
      <c r="A174" s="21"/>
      <c r="B174" s="2"/>
      <c r="C174" s="22">
        <v>49273</v>
      </c>
      <c r="D174" s="15">
        <f t="shared" si="11"/>
        <v>31</v>
      </c>
      <c r="E174" s="2">
        <f t="shared" si="10"/>
        <v>5875.9027777777774</v>
      </c>
      <c r="F174" s="16">
        <v>34000</v>
      </c>
      <c r="G174" s="17">
        <f t="shared" si="9"/>
        <v>2649000</v>
      </c>
      <c r="I174" s="12"/>
      <c r="J174" s="12"/>
    </row>
    <row r="175" spans="1:10" x14ac:dyDescent="0.25">
      <c r="A175" s="21"/>
      <c r="B175" s="2"/>
      <c r="C175" s="22">
        <v>49303</v>
      </c>
      <c r="D175" s="15">
        <f t="shared" si="11"/>
        <v>30</v>
      </c>
      <c r="E175" s="2">
        <f t="shared" si="10"/>
        <v>5618.75</v>
      </c>
      <c r="F175" s="16">
        <v>34000</v>
      </c>
      <c r="G175" s="17">
        <f t="shared" si="9"/>
        <v>2615000</v>
      </c>
      <c r="I175" s="12"/>
      <c r="J175" s="12"/>
    </row>
    <row r="176" spans="1:10" x14ac:dyDescent="0.25">
      <c r="A176" s="21"/>
      <c r="B176" s="2"/>
      <c r="C176" s="22">
        <v>49334</v>
      </c>
      <c r="D176" s="15">
        <f t="shared" si="11"/>
        <v>31</v>
      </c>
      <c r="E176" s="2">
        <f t="shared" si="10"/>
        <v>5729.5138888888887</v>
      </c>
      <c r="F176" s="16">
        <v>34000</v>
      </c>
      <c r="G176" s="17">
        <f t="shared" si="9"/>
        <v>2581000</v>
      </c>
      <c r="I176" s="12"/>
      <c r="J176" s="12"/>
    </row>
    <row r="177" spans="1:10" x14ac:dyDescent="0.25">
      <c r="A177" s="21"/>
      <c r="B177" s="2"/>
      <c r="C177" s="22">
        <v>49365</v>
      </c>
      <c r="D177" s="15">
        <f t="shared" si="11"/>
        <v>31</v>
      </c>
      <c r="E177" s="2">
        <f t="shared" si="10"/>
        <v>5656.3194444444443</v>
      </c>
      <c r="F177" s="16">
        <v>34000</v>
      </c>
      <c r="G177" s="17">
        <f t="shared" si="9"/>
        <v>2547000</v>
      </c>
      <c r="I177" s="12"/>
      <c r="J177" s="12"/>
    </row>
    <row r="178" spans="1:10" x14ac:dyDescent="0.25">
      <c r="A178" s="21"/>
      <c r="B178" s="2"/>
      <c r="C178" s="22">
        <v>49393</v>
      </c>
      <c r="D178" s="15">
        <f t="shared" si="11"/>
        <v>28</v>
      </c>
      <c r="E178" s="2">
        <f t="shared" si="10"/>
        <v>5052.5</v>
      </c>
      <c r="F178" s="16">
        <v>34000</v>
      </c>
      <c r="G178" s="17">
        <f t="shared" si="9"/>
        <v>2513000</v>
      </c>
      <c r="I178" s="12"/>
      <c r="J178" s="12"/>
    </row>
    <row r="179" spans="1:10" x14ac:dyDescent="0.25">
      <c r="A179" s="21"/>
      <c r="B179" s="2"/>
      <c r="C179" s="22">
        <v>49424</v>
      </c>
      <c r="D179" s="15">
        <f t="shared" si="11"/>
        <v>31</v>
      </c>
      <c r="E179" s="2">
        <f t="shared" si="10"/>
        <v>5509.9305555555557</v>
      </c>
      <c r="F179" s="16">
        <v>34000</v>
      </c>
      <c r="G179" s="17">
        <f t="shared" si="9"/>
        <v>2479000</v>
      </c>
      <c r="I179" s="12"/>
      <c r="J179" s="12"/>
    </row>
    <row r="180" spans="1:10" x14ac:dyDescent="0.25">
      <c r="A180" s="21"/>
      <c r="B180" s="2"/>
      <c r="C180" s="22">
        <v>49454</v>
      </c>
      <c r="D180" s="15">
        <f t="shared" si="11"/>
        <v>30</v>
      </c>
      <c r="E180" s="2">
        <f t="shared" si="10"/>
        <v>5264.583333333333</v>
      </c>
      <c r="F180" s="16">
        <v>34000</v>
      </c>
      <c r="G180" s="17">
        <f t="shared" si="9"/>
        <v>2445000</v>
      </c>
      <c r="I180" s="12"/>
      <c r="J180" s="12"/>
    </row>
    <row r="181" spans="1:10" x14ac:dyDescent="0.25">
      <c r="A181" s="21"/>
      <c r="B181" s="2"/>
      <c r="C181" s="22">
        <v>49485</v>
      </c>
      <c r="D181" s="15">
        <f t="shared" si="11"/>
        <v>31</v>
      </c>
      <c r="E181" s="2">
        <f t="shared" si="10"/>
        <v>5363.541666666667</v>
      </c>
      <c r="F181" s="16">
        <v>34000</v>
      </c>
      <c r="G181" s="17">
        <f t="shared" si="9"/>
        <v>2411000</v>
      </c>
      <c r="I181" s="12"/>
      <c r="J181" s="12"/>
    </row>
    <row r="182" spans="1:10" x14ac:dyDescent="0.25">
      <c r="A182" s="21"/>
      <c r="B182" s="2"/>
      <c r="C182" s="22">
        <v>49515</v>
      </c>
      <c r="D182" s="15">
        <f t="shared" si="11"/>
        <v>30</v>
      </c>
      <c r="E182" s="2">
        <f t="shared" si="10"/>
        <v>5122.916666666667</v>
      </c>
      <c r="F182" s="16">
        <v>34000</v>
      </c>
      <c r="G182" s="17">
        <f t="shared" si="9"/>
        <v>2377000</v>
      </c>
      <c r="I182" s="12"/>
      <c r="J182" s="12"/>
    </row>
    <row r="183" spans="1:10" x14ac:dyDescent="0.25">
      <c r="A183" s="21"/>
      <c r="B183" s="2"/>
      <c r="C183" s="22">
        <v>49546</v>
      </c>
      <c r="D183" s="15">
        <f t="shared" si="11"/>
        <v>31</v>
      </c>
      <c r="E183" s="2">
        <f t="shared" si="10"/>
        <v>5217.1527777777774</v>
      </c>
      <c r="F183" s="16">
        <v>34000</v>
      </c>
      <c r="G183" s="17">
        <f t="shared" si="9"/>
        <v>2343000</v>
      </c>
      <c r="I183" s="12"/>
      <c r="J183" s="12"/>
    </row>
    <row r="184" spans="1:10" x14ac:dyDescent="0.25">
      <c r="A184" s="21"/>
      <c r="B184" s="2"/>
      <c r="C184" s="22">
        <v>49577</v>
      </c>
      <c r="D184" s="15">
        <f t="shared" si="11"/>
        <v>31</v>
      </c>
      <c r="E184" s="2">
        <f t="shared" si="10"/>
        <v>5143.958333333333</v>
      </c>
      <c r="F184" s="16">
        <v>34000</v>
      </c>
      <c r="G184" s="17">
        <f t="shared" si="9"/>
        <v>2309000</v>
      </c>
      <c r="I184" s="12"/>
      <c r="J184" s="12"/>
    </row>
    <row r="185" spans="1:10" x14ac:dyDescent="0.25">
      <c r="A185" s="21"/>
      <c r="B185" s="2"/>
      <c r="C185" s="22">
        <v>49607</v>
      </c>
      <c r="D185" s="15">
        <f t="shared" si="11"/>
        <v>30</v>
      </c>
      <c r="E185" s="2">
        <f t="shared" si="10"/>
        <v>4910.416666666667</v>
      </c>
      <c r="F185" s="16">
        <v>34000</v>
      </c>
      <c r="G185" s="17">
        <f t="shared" si="9"/>
        <v>2275000</v>
      </c>
      <c r="I185" s="12"/>
      <c r="J185" s="12"/>
    </row>
    <row r="186" spans="1:10" x14ac:dyDescent="0.25">
      <c r="A186" s="21"/>
      <c r="B186" s="2"/>
      <c r="C186" s="22">
        <v>49638</v>
      </c>
      <c r="D186" s="15">
        <f t="shared" si="11"/>
        <v>31</v>
      </c>
      <c r="E186" s="2">
        <f t="shared" si="10"/>
        <v>4997.5694444444443</v>
      </c>
      <c r="F186" s="16">
        <v>34000</v>
      </c>
      <c r="G186" s="17">
        <f t="shared" si="9"/>
        <v>2241000</v>
      </c>
      <c r="I186" s="12"/>
      <c r="J186" s="12"/>
    </row>
    <row r="187" spans="1:10" x14ac:dyDescent="0.25">
      <c r="A187" s="22"/>
      <c r="B187" s="2"/>
      <c r="C187" s="22">
        <v>49668</v>
      </c>
      <c r="D187" s="15">
        <f t="shared" si="11"/>
        <v>30</v>
      </c>
      <c r="E187" s="2">
        <f t="shared" si="10"/>
        <v>4768.75</v>
      </c>
      <c r="F187" s="16">
        <v>34000</v>
      </c>
      <c r="G187" s="17">
        <f t="shared" si="9"/>
        <v>2207000</v>
      </c>
      <c r="I187" s="12"/>
      <c r="J187" s="12"/>
    </row>
    <row r="188" spans="1:10" x14ac:dyDescent="0.25">
      <c r="A188" s="22"/>
      <c r="B188" s="2"/>
      <c r="C188" s="22">
        <v>49699</v>
      </c>
      <c r="D188" s="15">
        <f t="shared" si="11"/>
        <v>31</v>
      </c>
      <c r="E188" s="2">
        <f t="shared" si="10"/>
        <v>4851.1805555555557</v>
      </c>
      <c r="F188" s="16">
        <v>34000</v>
      </c>
      <c r="G188" s="17">
        <f t="shared" si="9"/>
        <v>2173000</v>
      </c>
      <c r="I188" s="12"/>
      <c r="J188" s="12"/>
    </row>
    <row r="189" spans="1:10" x14ac:dyDescent="0.25">
      <c r="A189" s="22"/>
      <c r="B189" s="2"/>
      <c r="C189" s="22">
        <v>49730</v>
      </c>
      <c r="D189" s="15">
        <f t="shared" si="11"/>
        <v>31</v>
      </c>
      <c r="E189" s="2">
        <f t="shared" si="10"/>
        <v>4777.9861111111113</v>
      </c>
      <c r="F189" s="16">
        <v>34000</v>
      </c>
      <c r="G189" s="17">
        <f t="shared" si="9"/>
        <v>2139000</v>
      </c>
      <c r="I189" s="12"/>
      <c r="J189" s="12"/>
    </row>
    <row r="190" spans="1:10" x14ac:dyDescent="0.25">
      <c r="A190" s="22"/>
      <c r="B190" s="2"/>
      <c r="C190" s="22">
        <v>49759</v>
      </c>
      <c r="D190" s="15">
        <f t="shared" si="11"/>
        <v>29</v>
      </c>
      <c r="E190" s="2">
        <f t="shared" si="10"/>
        <v>4407.708333333333</v>
      </c>
      <c r="F190" s="16">
        <v>34000</v>
      </c>
      <c r="G190" s="17">
        <f t="shared" si="9"/>
        <v>2105000</v>
      </c>
      <c r="I190" s="12"/>
      <c r="J190" s="12"/>
    </row>
    <row r="191" spans="1:10" x14ac:dyDescent="0.25">
      <c r="A191" s="22"/>
      <c r="B191" s="2"/>
      <c r="C191" s="22">
        <v>49790</v>
      </c>
      <c r="D191" s="15">
        <f t="shared" si="11"/>
        <v>31</v>
      </c>
      <c r="E191" s="2">
        <f t="shared" si="10"/>
        <v>4631.5972222222226</v>
      </c>
      <c r="F191" s="16">
        <v>34000</v>
      </c>
      <c r="G191" s="17">
        <f t="shared" si="9"/>
        <v>2071000</v>
      </c>
      <c r="I191" s="12"/>
      <c r="J191" s="12"/>
    </row>
    <row r="192" spans="1:10" x14ac:dyDescent="0.25">
      <c r="A192" s="22"/>
      <c r="B192" s="2"/>
      <c r="C192" s="22">
        <v>49820</v>
      </c>
      <c r="D192" s="15">
        <f t="shared" si="11"/>
        <v>30</v>
      </c>
      <c r="E192" s="2">
        <f t="shared" si="10"/>
        <v>4414.583333333333</v>
      </c>
      <c r="F192" s="16">
        <v>34000</v>
      </c>
      <c r="G192" s="17">
        <f t="shared" si="9"/>
        <v>2037000</v>
      </c>
      <c r="I192" s="12"/>
      <c r="J192" s="12"/>
    </row>
    <row r="193" spans="1:10" x14ac:dyDescent="0.25">
      <c r="A193" s="22"/>
      <c r="B193" s="2"/>
      <c r="C193" s="22">
        <v>49851</v>
      </c>
      <c r="D193" s="15">
        <f t="shared" si="11"/>
        <v>31</v>
      </c>
      <c r="E193" s="2">
        <f t="shared" si="10"/>
        <v>4485.208333333333</v>
      </c>
      <c r="F193" s="16">
        <v>34000</v>
      </c>
      <c r="G193" s="17">
        <f t="shared" si="9"/>
        <v>2003000</v>
      </c>
      <c r="I193" s="12"/>
      <c r="J193" s="12"/>
    </row>
    <row r="194" spans="1:10" x14ac:dyDescent="0.25">
      <c r="A194" s="22"/>
      <c r="B194" s="2"/>
      <c r="C194" s="22">
        <v>49881</v>
      </c>
      <c r="D194" s="15">
        <f t="shared" si="11"/>
        <v>30</v>
      </c>
      <c r="E194" s="2">
        <f t="shared" si="10"/>
        <v>4272.916666666667</v>
      </c>
      <c r="F194" s="16">
        <v>34000</v>
      </c>
      <c r="G194" s="17">
        <f t="shared" si="9"/>
        <v>1969000</v>
      </c>
      <c r="I194" s="12"/>
      <c r="J194" s="12"/>
    </row>
    <row r="195" spans="1:10" x14ac:dyDescent="0.25">
      <c r="A195" s="22"/>
      <c r="B195" s="2"/>
      <c r="C195" s="22">
        <v>49912</v>
      </c>
      <c r="D195" s="15">
        <f t="shared" si="11"/>
        <v>31</v>
      </c>
      <c r="E195" s="2">
        <f t="shared" si="10"/>
        <v>4338.8194444444443</v>
      </c>
      <c r="F195" s="16">
        <v>34000</v>
      </c>
      <c r="G195" s="17">
        <f t="shared" si="9"/>
        <v>1935000</v>
      </c>
      <c r="I195" s="12"/>
      <c r="J195" s="12"/>
    </row>
    <row r="196" spans="1:10" x14ac:dyDescent="0.25">
      <c r="A196" s="22"/>
      <c r="B196" s="2"/>
      <c r="C196" s="22">
        <v>49943</v>
      </c>
      <c r="D196" s="15">
        <f t="shared" si="11"/>
        <v>31</v>
      </c>
      <c r="E196" s="2">
        <f t="shared" si="10"/>
        <v>4265.625</v>
      </c>
      <c r="F196" s="16">
        <v>34000</v>
      </c>
      <c r="G196" s="17">
        <f t="shared" si="9"/>
        <v>1901000</v>
      </c>
      <c r="I196" s="12"/>
      <c r="J196" s="12"/>
    </row>
    <row r="197" spans="1:10" x14ac:dyDescent="0.25">
      <c r="A197" s="22"/>
      <c r="B197" s="2"/>
      <c r="C197" s="22">
        <v>49973</v>
      </c>
      <c r="D197" s="15">
        <f t="shared" si="11"/>
        <v>30</v>
      </c>
      <c r="E197" s="2">
        <f>+G196*$C$3*D197/360+100+J196*0.5%*D197/360</f>
        <v>4060.4166666666665</v>
      </c>
      <c r="F197" s="16">
        <v>34000</v>
      </c>
      <c r="G197" s="17">
        <f t="shared" si="9"/>
        <v>1867000</v>
      </c>
      <c r="I197" s="12"/>
      <c r="J197" s="12"/>
    </row>
    <row r="198" spans="1:10" x14ac:dyDescent="0.25">
      <c r="A198" s="22"/>
      <c r="B198" s="2"/>
      <c r="C198" s="22">
        <v>50004</v>
      </c>
      <c r="D198" s="15">
        <f t="shared" si="11"/>
        <v>31</v>
      </c>
      <c r="E198" s="2">
        <f t="shared" si="10"/>
        <v>4119.2361111111113</v>
      </c>
      <c r="F198" s="16">
        <v>34000</v>
      </c>
      <c r="G198" s="17">
        <f t="shared" si="9"/>
        <v>1833000</v>
      </c>
      <c r="I198" s="12"/>
      <c r="J198" s="12"/>
    </row>
    <row r="199" spans="1:10" x14ac:dyDescent="0.25">
      <c r="A199" s="22"/>
      <c r="B199" s="2"/>
      <c r="C199" s="22">
        <v>50034</v>
      </c>
      <c r="D199" s="15">
        <f t="shared" si="11"/>
        <v>30</v>
      </c>
      <c r="E199" s="2">
        <f t="shared" si="10"/>
        <v>3918.75</v>
      </c>
      <c r="F199" s="16">
        <v>34000</v>
      </c>
      <c r="G199" s="17">
        <f t="shared" si="9"/>
        <v>1799000</v>
      </c>
      <c r="I199" s="12"/>
      <c r="J199" s="12"/>
    </row>
    <row r="200" spans="1:10" x14ac:dyDescent="0.25">
      <c r="A200" s="22"/>
      <c r="B200" s="2"/>
      <c r="C200" s="22">
        <v>50065</v>
      </c>
      <c r="D200" s="15">
        <f t="shared" si="11"/>
        <v>31</v>
      </c>
      <c r="E200" s="2">
        <f t="shared" si="10"/>
        <v>3972.8472222222222</v>
      </c>
      <c r="F200" s="16">
        <v>34000</v>
      </c>
      <c r="G200" s="17">
        <f t="shared" si="9"/>
        <v>1765000</v>
      </c>
      <c r="I200" s="12"/>
      <c r="J200" s="12"/>
    </row>
    <row r="201" spans="1:10" x14ac:dyDescent="0.25">
      <c r="A201" s="22"/>
      <c r="B201" s="2"/>
      <c r="C201" s="22">
        <v>50096</v>
      </c>
      <c r="D201" s="15">
        <f t="shared" si="11"/>
        <v>31</v>
      </c>
      <c r="E201" s="2">
        <f t="shared" si="10"/>
        <v>3899.6527777777778</v>
      </c>
      <c r="F201" s="16">
        <v>34000</v>
      </c>
      <c r="G201" s="17">
        <f t="shared" si="9"/>
        <v>1731000</v>
      </c>
      <c r="I201" s="12"/>
      <c r="J201" s="12"/>
    </row>
    <row r="202" spans="1:10" x14ac:dyDescent="0.25">
      <c r="A202" s="22"/>
      <c r="B202" s="2"/>
      <c r="C202" s="22">
        <v>50124</v>
      </c>
      <c r="D202" s="15">
        <f t="shared" si="11"/>
        <v>28</v>
      </c>
      <c r="E202" s="2">
        <f t="shared" si="10"/>
        <v>3465.8333333333335</v>
      </c>
      <c r="F202" s="16">
        <v>34000</v>
      </c>
      <c r="G202" s="17">
        <f t="shared" ref="G202:G250" si="12">+G201-F202+B202</f>
        <v>1697000</v>
      </c>
      <c r="I202" s="12"/>
      <c r="J202" s="12"/>
    </row>
    <row r="203" spans="1:10" x14ac:dyDescent="0.25">
      <c r="A203" s="22"/>
      <c r="B203" s="2"/>
      <c r="C203" s="22">
        <v>50155</v>
      </c>
      <c r="D203" s="15">
        <f t="shared" si="11"/>
        <v>31</v>
      </c>
      <c r="E203" s="2">
        <f t="shared" si="10"/>
        <v>3753.2638888888887</v>
      </c>
      <c r="F203" s="16">
        <v>34000</v>
      </c>
      <c r="G203" s="17">
        <f t="shared" si="12"/>
        <v>1663000</v>
      </c>
      <c r="I203" s="12"/>
      <c r="J203" s="12"/>
    </row>
    <row r="204" spans="1:10" x14ac:dyDescent="0.25">
      <c r="A204" s="22"/>
      <c r="B204" s="2"/>
      <c r="C204" s="22">
        <v>50185</v>
      </c>
      <c r="D204" s="15">
        <f t="shared" si="11"/>
        <v>30</v>
      </c>
      <c r="E204" s="2">
        <f>+G203*$C$3*D204/360+100+J203*0.5%*D204/360</f>
        <v>3564.5833333333335</v>
      </c>
      <c r="F204" s="16">
        <v>34000</v>
      </c>
      <c r="G204" s="17">
        <f t="shared" si="12"/>
        <v>1629000</v>
      </c>
      <c r="I204" s="12"/>
      <c r="J204" s="12"/>
    </row>
    <row r="205" spans="1:10" x14ac:dyDescent="0.25">
      <c r="A205" s="22"/>
      <c r="B205" s="2"/>
      <c r="C205" s="22">
        <v>50216</v>
      </c>
      <c r="D205" s="15">
        <f t="shared" si="11"/>
        <v>31</v>
      </c>
      <c r="E205" s="2">
        <f t="shared" ref="E205:E250" si="13">+G204*$C$3*D205/360+100+J204*0.5%*D205/360</f>
        <v>3606.875</v>
      </c>
      <c r="F205" s="16">
        <v>34000</v>
      </c>
      <c r="G205" s="17">
        <f t="shared" si="12"/>
        <v>1595000</v>
      </c>
      <c r="I205" s="12"/>
      <c r="J205" s="12"/>
    </row>
    <row r="206" spans="1:10" x14ac:dyDescent="0.25">
      <c r="A206" s="22"/>
      <c r="B206" s="2"/>
      <c r="C206" s="22">
        <v>50246</v>
      </c>
      <c r="D206" s="15">
        <f t="shared" si="11"/>
        <v>30</v>
      </c>
      <c r="E206" s="2">
        <f t="shared" si="13"/>
        <v>3422.9166666666665</v>
      </c>
      <c r="F206" s="16">
        <v>34000</v>
      </c>
      <c r="G206" s="17">
        <f t="shared" si="12"/>
        <v>1561000</v>
      </c>
      <c r="I206" s="12"/>
      <c r="J206" s="12"/>
    </row>
    <row r="207" spans="1:10" x14ac:dyDescent="0.25">
      <c r="A207" s="22"/>
      <c r="B207" s="2"/>
      <c r="C207" s="22">
        <v>50277</v>
      </c>
      <c r="D207" s="15">
        <f t="shared" si="11"/>
        <v>31</v>
      </c>
      <c r="E207" s="2">
        <f t="shared" si="13"/>
        <v>3460.4861111111113</v>
      </c>
      <c r="F207" s="16">
        <v>34000</v>
      </c>
      <c r="G207" s="17">
        <f t="shared" si="12"/>
        <v>1527000</v>
      </c>
      <c r="I207" s="12"/>
      <c r="J207" s="12"/>
    </row>
    <row r="208" spans="1:10" x14ac:dyDescent="0.25">
      <c r="A208" s="22"/>
      <c r="B208" s="2"/>
      <c r="C208" s="22">
        <v>50308</v>
      </c>
      <c r="D208" s="15">
        <f t="shared" si="11"/>
        <v>31</v>
      </c>
      <c r="E208" s="2">
        <f t="shared" si="13"/>
        <v>3387.2916666666665</v>
      </c>
      <c r="F208" s="16">
        <v>34000</v>
      </c>
      <c r="G208" s="17">
        <f t="shared" si="12"/>
        <v>1493000</v>
      </c>
      <c r="I208" s="12"/>
      <c r="J208" s="12"/>
    </row>
    <row r="209" spans="1:10" x14ac:dyDescent="0.25">
      <c r="A209" s="22"/>
      <c r="B209" s="2"/>
      <c r="C209" s="22">
        <v>50338</v>
      </c>
      <c r="D209" s="15">
        <f t="shared" si="11"/>
        <v>30</v>
      </c>
      <c r="E209" s="2">
        <f t="shared" si="13"/>
        <v>3210.4166666666665</v>
      </c>
      <c r="F209" s="16">
        <v>34000</v>
      </c>
      <c r="G209" s="17">
        <f t="shared" si="12"/>
        <v>1459000</v>
      </c>
      <c r="I209" s="12"/>
      <c r="J209" s="12"/>
    </row>
    <row r="210" spans="1:10" x14ac:dyDescent="0.25">
      <c r="A210" s="22"/>
      <c r="B210" s="2"/>
      <c r="C210" s="22">
        <v>50369</v>
      </c>
      <c r="D210" s="15">
        <f t="shared" si="11"/>
        <v>31</v>
      </c>
      <c r="E210" s="2">
        <f t="shared" si="13"/>
        <v>3240.9027777777778</v>
      </c>
      <c r="F210" s="16">
        <v>34000</v>
      </c>
      <c r="G210" s="17">
        <f t="shared" si="12"/>
        <v>1425000</v>
      </c>
      <c r="I210" s="12"/>
      <c r="J210" s="12"/>
    </row>
    <row r="211" spans="1:10" x14ac:dyDescent="0.25">
      <c r="A211" s="22"/>
      <c r="B211" s="2"/>
      <c r="C211" s="22">
        <v>50399</v>
      </c>
      <c r="D211" s="15">
        <f t="shared" si="11"/>
        <v>30</v>
      </c>
      <c r="E211" s="2">
        <f t="shared" si="13"/>
        <v>3068.75</v>
      </c>
      <c r="F211" s="16">
        <v>34000</v>
      </c>
      <c r="G211" s="17">
        <f t="shared" si="12"/>
        <v>1391000</v>
      </c>
      <c r="I211" s="12"/>
      <c r="J211" s="12"/>
    </row>
    <row r="212" spans="1:10" x14ac:dyDescent="0.25">
      <c r="A212" s="22"/>
      <c r="B212" s="2"/>
      <c r="C212" s="22">
        <v>50430</v>
      </c>
      <c r="D212" s="15">
        <f t="shared" si="11"/>
        <v>31</v>
      </c>
      <c r="E212" s="2">
        <f t="shared" si="13"/>
        <v>3094.5138888888887</v>
      </c>
      <c r="F212" s="16">
        <v>35000</v>
      </c>
      <c r="G212" s="17">
        <f t="shared" si="12"/>
        <v>1356000</v>
      </c>
      <c r="I212" s="12"/>
      <c r="J212" s="12"/>
    </row>
    <row r="213" spans="1:10" x14ac:dyDescent="0.25">
      <c r="A213" s="22"/>
      <c r="B213" s="2"/>
      <c r="C213" s="22">
        <v>50461</v>
      </c>
      <c r="D213" s="15">
        <f t="shared" si="11"/>
        <v>31</v>
      </c>
      <c r="E213" s="2">
        <f t="shared" si="13"/>
        <v>3019.1666666666665</v>
      </c>
      <c r="F213" s="16">
        <v>35000</v>
      </c>
      <c r="G213" s="17">
        <f t="shared" si="12"/>
        <v>1321000</v>
      </c>
      <c r="I213" s="12"/>
      <c r="J213" s="12"/>
    </row>
    <row r="214" spans="1:10" x14ac:dyDescent="0.25">
      <c r="A214" s="22"/>
      <c r="B214" s="2"/>
      <c r="C214" s="22">
        <v>50489</v>
      </c>
      <c r="D214" s="15">
        <f t="shared" si="11"/>
        <v>28</v>
      </c>
      <c r="E214" s="2">
        <f t="shared" si="13"/>
        <v>2668.6111111111113</v>
      </c>
      <c r="F214" s="16">
        <v>35000</v>
      </c>
      <c r="G214" s="17">
        <f t="shared" si="12"/>
        <v>1286000</v>
      </c>
      <c r="I214" s="12"/>
      <c r="J214" s="12"/>
    </row>
    <row r="215" spans="1:10" x14ac:dyDescent="0.25">
      <c r="A215" s="22"/>
      <c r="B215" s="2"/>
      <c r="C215" s="22">
        <v>50520</v>
      </c>
      <c r="D215" s="15">
        <f t="shared" si="11"/>
        <v>31</v>
      </c>
      <c r="E215" s="2">
        <f t="shared" si="13"/>
        <v>2868.4722222222222</v>
      </c>
      <c r="F215" s="16">
        <v>35000</v>
      </c>
      <c r="G215" s="17">
        <f t="shared" si="12"/>
        <v>1251000</v>
      </c>
      <c r="I215" s="12"/>
      <c r="J215" s="12"/>
    </row>
    <row r="216" spans="1:10" x14ac:dyDescent="0.25">
      <c r="A216" s="22"/>
      <c r="B216" s="2"/>
      <c r="C216" s="22">
        <v>50550</v>
      </c>
      <c r="D216" s="15">
        <f t="shared" si="11"/>
        <v>30</v>
      </c>
      <c r="E216" s="2">
        <f t="shared" si="13"/>
        <v>2706.25</v>
      </c>
      <c r="F216" s="16">
        <v>35000</v>
      </c>
      <c r="G216" s="17">
        <f t="shared" si="12"/>
        <v>1216000</v>
      </c>
      <c r="I216" s="12"/>
      <c r="J216" s="12"/>
    </row>
    <row r="217" spans="1:10" x14ac:dyDescent="0.25">
      <c r="A217" s="22"/>
      <c r="B217" s="2"/>
      <c r="C217" s="22">
        <v>50581</v>
      </c>
      <c r="D217" s="15">
        <f t="shared" si="11"/>
        <v>31</v>
      </c>
      <c r="E217" s="2">
        <f t="shared" si="13"/>
        <v>2717.7777777777778</v>
      </c>
      <c r="F217" s="16">
        <v>35000</v>
      </c>
      <c r="G217" s="17">
        <f t="shared" si="12"/>
        <v>1181000</v>
      </c>
      <c r="I217" s="12"/>
      <c r="J217" s="12"/>
    </row>
    <row r="218" spans="1:10" x14ac:dyDescent="0.25">
      <c r="A218" s="22"/>
      <c r="B218" s="2"/>
      <c r="C218" s="22">
        <v>50611</v>
      </c>
      <c r="D218" s="15">
        <f t="shared" si="11"/>
        <v>30</v>
      </c>
      <c r="E218" s="2">
        <f t="shared" si="13"/>
        <v>2560.4166666666665</v>
      </c>
      <c r="F218" s="16">
        <v>35000</v>
      </c>
      <c r="G218" s="17">
        <f t="shared" si="12"/>
        <v>1146000</v>
      </c>
      <c r="I218" s="12"/>
      <c r="J218" s="12"/>
    </row>
    <row r="219" spans="1:10" x14ac:dyDescent="0.25">
      <c r="A219" s="22"/>
      <c r="B219" s="2"/>
      <c r="C219" s="22">
        <v>50642</v>
      </c>
      <c r="D219" s="15">
        <f t="shared" si="11"/>
        <v>31</v>
      </c>
      <c r="E219" s="2">
        <f t="shared" si="13"/>
        <v>2567.0833333333335</v>
      </c>
      <c r="F219" s="16">
        <v>35000</v>
      </c>
      <c r="G219" s="17">
        <f t="shared" si="12"/>
        <v>1111000</v>
      </c>
      <c r="I219" s="12"/>
      <c r="J219" s="12"/>
    </row>
    <row r="220" spans="1:10" x14ac:dyDescent="0.25">
      <c r="A220" s="22"/>
      <c r="B220" s="2"/>
      <c r="C220" s="22">
        <v>50673</v>
      </c>
      <c r="D220" s="15">
        <f t="shared" si="11"/>
        <v>31</v>
      </c>
      <c r="E220" s="2">
        <f t="shared" si="13"/>
        <v>2491.7361111111113</v>
      </c>
      <c r="F220" s="16">
        <v>35000</v>
      </c>
      <c r="G220" s="17">
        <f t="shared" si="12"/>
        <v>1076000</v>
      </c>
      <c r="I220" s="12"/>
      <c r="J220" s="12"/>
    </row>
    <row r="221" spans="1:10" x14ac:dyDescent="0.25">
      <c r="A221" s="22"/>
      <c r="B221" s="2"/>
      <c r="C221" s="22">
        <v>50703</v>
      </c>
      <c r="D221" s="15">
        <f t="shared" si="11"/>
        <v>30</v>
      </c>
      <c r="E221" s="2">
        <f t="shared" si="13"/>
        <v>2341.6666666666665</v>
      </c>
      <c r="F221" s="16">
        <v>35000</v>
      </c>
      <c r="G221" s="17">
        <f t="shared" si="12"/>
        <v>1041000</v>
      </c>
      <c r="I221" s="12"/>
      <c r="J221" s="12"/>
    </row>
    <row r="222" spans="1:10" x14ac:dyDescent="0.25">
      <c r="A222" s="22"/>
      <c r="B222" s="2"/>
      <c r="C222" s="22">
        <v>50734</v>
      </c>
      <c r="D222" s="15">
        <f t="shared" si="11"/>
        <v>31</v>
      </c>
      <c r="E222" s="2">
        <f t="shared" si="13"/>
        <v>2341.0416666666665</v>
      </c>
      <c r="F222" s="16">
        <v>35000</v>
      </c>
      <c r="G222" s="17">
        <f t="shared" si="12"/>
        <v>1006000</v>
      </c>
      <c r="I222" s="12"/>
      <c r="J222" s="12"/>
    </row>
    <row r="223" spans="1:10" x14ac:dyDescent="0.25">
      <c r="A223" s="22"/>
      <c r="B223" s="2"/>
      <c r="C223" s="22">
        <v>50764</v>
      </c>
      <c r="D223" s="15">
        <f t="shared" si="11"/>
        <v>30</v>
      </c>
      <c r="E223" s="2">
        <f t="shared" si="13"/>
        <v>2195.8333333333335</v>
      </c>
      <c r="F223" s="16">
        <v>35000</v>
      </c>
      <c r="G223" s="17">
        <f t="shared" si="12"/>
        <v>971000</v>
      </c>
      <c r="I223" s="12"/>
      <c r="J223" s="12"/>
    </row>
    <row r="224" spans="1:10" x14ac:dyDescent="0.25">
      <c r="A224" s="22"/>
      <c r="B224" s="2"/>
      <c r="C224" s="22">
        <v>50795</v>
      </c>
      <c r="D224" s="15">
        <f t="shared" si="11"/>
        <v>31</v>
      </c>
      <c r="E224" s="2">
        <f t="shared" si="13"/>
        <v>2190.3472222222222</v>
      </c>
      <c r="F224" s="16">
        <v>36000</v>
      </c>
      <c r="G224" s="17">
        <f t="shared" si="12"/>
        <v>935000</v>
      </c>
      <c r="I224" s="12"/>
      <c r="J224" s="12"/>
    </row>
    <row r="225" spans="1:10" x14ac:dyDescent="0.25">
      <c r="A225" s="22"/>
      <c r="B225" s="2"/>
      <c r="C225" s="22">
        <v>50826</v>
      </c>
      <c r="D225" s="15">
        <f t="shared" si="11"/>
        <v>31</v>
      </c>
      <c r="E225" s="2">
        <f t="shared" si="13"/>
        <v>2112.8472222222222</v>
      </c>
      <c r="F225" s="16">
        <v>36000</v>
      </c>
      <c r="G225" s="17">
        <f t="shared" si="12"/>
        <v>899000</v>
      </c>
      <c r="I225" s="12"/>
      <c r="J225" s="12"/>
    </row>
    <row r="226" spans="1:10" x14ac:dyDescent="0.25">
      <c r="A226" s="22"/>
      <c r="B226" s="2"/>
      <c r="C226" s="22">
        <v>50854</v>
      </c>
      <c r="D226" s="15">
        <f t="shared" si="11"/>
        <v>28</v>
      </c>
      <c r="E226" s="2">
        <f t="shared" si="13"/>
        <v>1848.0555555555557</v>
      </c>
      <c r="F226" s="16">
        <v>36000</v>
      </c>
      <c r="G226" s="17">
        <f t="shared" si="12"/>
        <v>863000</v>
      </c>
      <c r="I226" s="12"/>
      <c r="J226" s="12"/>
    </row>
    <row r="227" spans="1:10" x14ac:dyDescent="0.25">
      <c r="A227" s="22"/>
      <c r="B227" s="2"/>
      <c r="C227" s="22">
        <v>50885</v>
      </c>
      <c r="D227" s="15">
        <f t="shared" si="11"/>
        <v>31</v>
      </c>
      <c r="E227" s="2">
        <f t="shared" si="13"/>
        <v>1957.8472222222222</v>
      </c>
      <c r="F227" s="16">
        <v>36000</v>
      </c>
      <c r="G227" s="17">
        <f t="shared" si="12"/>
        <v>827000</v>
      </c>
      <c r="I227" s="12"/>
      <c r="J227" s="12"/>
    </row>
    <row r="228" spans="1:10" x14ac:dyDescent="0.25">
      <c r="A228" s="22"/>
      <c r="B228" s="2"/>
      <c r="C228" s="22">
        <v>50915</v>
      </c>
      <c r="D228" s="15">
        <f t="shared" si="11"/>
        <v>30</v>
      </c>
      <c r="E228" s="2">
        <f t="shared" si="13"/>
        <v>1822.9166666666667</v>
      </c>
      <c r="F228" s="16">
        <v>36000</v>
      </c>
      <c r="G228" s="17">
        <f t="shared" si="12"/>
        <v>791000</v>
      </c>
      <c r="I228" s="12"/>
      <c r="J228" s="12"/>
    </row>
    <row r="229" spans="1:10" x14ac:dyDescent="0.25">
      <c r="A229" s="22"/>
      <c r="B229" s="2"/>
      <c r="C229" s="22">
        <v>50946</v>
      </c>
      <c r="D229" s="15">
        <f t="shared" si="11"/>
        <v>31</v>
      </c>
      <c r="E229" s="2">
        <f t="shared" si="13"/>
        <v>1802.8472222222222</v>
      </c>
      <c r="F229" s="16">
        <v>36000</v>
      </c>
      <c r="G229" s="17">
        <f t="shared" si="12"/>
        <v>755000</v>
      </c>
      <c r="I229" s="12"/>
      <c r="J229" s="12"/>
    </row>
    <row r="230" spans="1:10" x14ac:dyDescent="0.25">
      <c r="A230" s="22"/>
      <c r="B230" s="2"/>
      <c r="C230" s="22">
        <v>50976</v>
      </c>
      <c r="D230" s="15">
        <f t="shared" ref="D230:D250" si="14">+C230-C229</f>
        <v>30</v>
      </c>
      <c r="E230" s="2">
        <f t="shared" si="13"/>
        <v>1672.9166666666667</v>
      </c>
      <c r="F230" s="16">
        <v>36000</v>
      </c>
      <c r="G230" s="17">
        <f t="shared" si="12"/>
        <v>719000</v>
      </c>
      <c r="I230" s="12"/>
      <c r="J230" s="12"/>
    </row>
    <row r="231" spans="1:10" x14ac:dyDescent="0.25">
      <c r="A231" s="22"/>
      <c r="B231" s="2"/>
      <c r="C231" s="22">
        <v>51007</v>
      </c>
      <c r="D231" s="15">
        <f t="shared" si="14"/>
        <v>31</v>
      </c>
      <c r="E231" s="2">
        <f t="shared" si="13"/>
        <v>1647.8472222222222</v>
      </c>
      <c r="F231" s="16">
        <v>36000</v>
      </c>
      <c r="G231" s="17">
        <f t="shared" si="12"/>
        <v>683000</v>
      </c>
      <c r="I231" s="12"/>
      <c r="J231" s="12"/>
    </row>
    <row r="232" spans="1:10" x14ac:dyDescent="0.25">
      <c r="A232" s="22"/>
      <c r="B232" s="2"/>
      <c r="C232" s="22">
        <v>51038</v>
      </c>
      <c r="D232" s="15">
        <f t="shared" si="14"/>
        <v>31</v>
      </c>
      <c r="E232" s="2">
        <f t="shared" si="13"/>
        <v>1570.3472222222222</v>
      </c>
      <c r="F232" s="16">
        <v>36000</v>
      </c>
      <c r="G232" s="17">
        <f t="shared" si="12"/>
        <v>647000</v>
      </c>
      <c r="I232" s="12"/>
      <c r="J232" s="12"/>
    </row>
    <row r="233" spans="1:10" x14ac:dyDescent="0.25">
      <c r="A233" s="22"/>
      <c r="B233" s="2"/>
      <c r="C233" s="22">
        <v>51068</v>
      </c>
      <c r="D233" s="15">
        <f t="shared" si="14"/>
        <v>30</v>
      </c>
      <c r="E233" s="2">
        <f t="shared" si="13"/>
        <v>1447.9166666666667</v>
      </c>
      <c r="F233" s="16">
        <v>36000</v>
      </c>
      <c r="G233" s="17">
        <f t="shared" si="12"/>
        <v>611000</v>
      </c>
      <c r="I233" s="12"/>
      <c r="J233" s="12"/>
    </row>
    <row r="234" spans="1:10" x14ac:dyDescent="0.25">
      <c r="A234" s="22"/>
      <c r="B234" s="2"/>
      <c r="C234" s="22">
        <v>51099</v>
      </c>
      <c r="D234" s="15">
        <f t="shared" si="14"/>
        <v>31</v>
      </c>
      <c r="E234" s="2">
        <f t="shared" si="13"/>
        <v>1415.3472222222222</v>
      </c>
      <c r="F234" s="16">
        <v>36000</v>
      </c>
      <c r="G234" s="17">
        <f t="shared" si="12"/>
        <v>575000</v>
      </c>
      <c r="I234" s="12"/>
      <c r="J234" s="12"/>
    </row>
    <row r="235" spans="1:10" x14ac:dyDescent="0.25">
      <c r="A235" s="22"/>
      <c r="B235" s="2"/>
      <c r="C235" s="22">
        <v>51129</v>
      </c>
      <c r="D235" s="15">
        <f t="shared" si="14"/>
        <v>30</v>
      </c>
      <c r="E235" s="2">
        <f t="shared" si="13"/>
        <v>1297.9166666666667</v>
      </c>
      <c r="F235" s="16">
        <v>36000</v>
      </c>
      <c r="G235" s="17">
        <f t="shared" si="12"/>
        <v>539000</v>
      </c>
      <c r="I235" s="12"/>
      <c r="J235" s="12"/>
    </row>
    <row r="236" spans="1:10" x14ac:dyDescent="0.25">
      <c r="A236" s="22"/>
      <c r="B236" s="2"/>
      <c r="C236" s="22">
        <v>51160</v>
      </c>
      <c r="D236" s="15">
        <f t="shared" si="14"/>
        <v>31</v>
      </c>
      <c r="E236" s="2">
        <f t="shared" si="13"/>
        <v>1260.3472222222222</v>
      </c>
      <c r="F236" s="16">
        <v>36000</v>
      </c>
      <c r="G236" s="17">
        <f t="shared" si="12"/>
        <v>503000</v>
      </c>
      <c r="I236" s="12"/>
      <c r="J236" s="12"/>
    </row>
    <row r="237" spans="1:10" x14ac:dyDescent="0.25">
      <c r="A237" s="22"/>
      <c r="B237" s="2"/>
      <c r="C237" s="22">
        <v>51191</v>
      </c>
      <c r="D237" s="15">
        <f t="shared" si="14"/>
        <v>31</v>
      </c>
      <c r="E237" s="2">
        <f t="shared" si="13"/>
        <v>1182.8472222222222</v>
      </c>
      <c r="F237" s="16">
        <v>36000</v>
      </c>
      <c r="G237" s="17">
        <f t="shared" si="12"/>
        <v>467000</v>
      </c>
      <c r="I237" s="12"/>
      <c r="J237" s="12"/>
    </row>
    <row r="238" spans="1:10" x14ac:dyDescent="0.25">
      <c r="A238" s="22"/>
      <c r="B238" s="2"/>
      <c r="C238" s="22">
        <v>51220</v>
      </c>
      <c r="D238" s="15">
        <f t="shared" si="14"/>
        <v>29</v>
      </c>
      <c r="E238" s="2">
        <f t="shared" si="13"/>
        <v>1040.4861111111111</v>
      </c>
      <c r="F238" s="16">
        <v>36000</v>
      </c>
      <c r="G238" s="17">
        <f t="shared" si="12"/>
        <v>431000</v>
      </c>
      <c r="I238" s="12"/>
      <c r="J238" s="12"/>
    </row>
    <row r="239" spans="1:10" x14ac:dyDescent="0.25">
      <c r="A239" s="22"/>
      <c r="B239" s="2"/>
      <c r="C239" s="22">
        <v>51251</v>
      </c>
      <c r="D239" s="15">
        <f t="shared" si="14"/>
        <v>31</v>
      </c>
      <c r="E239" s="2">
        <f t="shared" si="13"/>
        <v>1027.8472222222222</v>
      </c>
      <c r="F239" s="16">
        <v>36000</v>
      </c>
      <c r="G239" s="17">
        <f t="shared" si="12"/>
        <v>395000</v>
      </c>
      <c r="I239" s="12"/>
      <c r="J239" s="12"/>
    </row>
    <row r="240" spans="1:10" x14ac:dyDescent="0.25">
      <c r="A240" s="22"/>
      <c r="B240" s="2"/>
      <c r="C240" s="22">
        <v>51281</v>
      </c>
      <c r="D240" s="15">
        <f t="shared" si="14"/>
        <v>30</v>
      </c>
      <c r="E240" s="2">
        <f t="shared" si="13"/>
        <v>922.91666666666663</v>
      </c>
      <c r="F240" s="16">
        <v>36000</v>
      </c>
      <c r="G240" s="17">
        <f t="shared" si="12"/>
        <v>359000</v>
      </c>
      <c r="I240" s="12"/>
      <c r="J240" s="12"/>
    </row>
    <row r="241" spans="1:10" x14ac:dyDescent="0.25">
      <c r="A241" s="22"/>
      <c r="B241" s="2"/>
      <c r="C241" s="22">
        <v>51312</v>
      </c>
      <c r="D241" s="15">
        <f t="shared" si="14"/>
        <v>31</v>
      </c>
      <c r="E241" s="2">
        <f t="shared" si="13"/>
        <v>872.84722222222217</v>
      </c>
      <c r="F241" s="16">
        <v>36000</v>
      </c>
      <c r="G241" s="17">
        <f t="shared" si="12"/>
        <v>323000</v>
      </c>
      <c r="I241" s="12"/>
      <c r="J241" s="12"/>
    </row>
    <row r="242" spans="1:10" x14ac:dyDescent="0.25">
      <c r="A242" s="22"/>
      <c r="B242" s="2"/>
      <c r="C242" s="22">
        <v>51342</v>
      </c>
      <c r="D242" s="15">
        <f t="shared" si="14"/>
        <v>30</v>
      </c>
      <c r="E242" s="2">
        <f t="shared" si="13"/>
        <v>772.91666666666663</v>
      </c>
      <c r="F242" s="16">
        <v>36000</v>
      </c>
      <c r="G242" s="17">
        <f t="shared" si="12"/>
        <v>287000</v>
      </c>
      <c r="I242" s="12"/>
      <c r="J242" s="12"/>
    </row>
    <row r="243" spans="1:10" x14ac:dyDescent="0.25">
      <c r="A243" s="22"/>
      <c r="B243" s="2"/>
      <c r="C243" s="22">
        <v>51373</v>
      </c>
      <c r="D243" s="15">
        <f t="shared" si="14"/>
        <v>31</v>
      </c>
      <c r="E243" s="2">
        <f t="shared" si="13"/>
        <v>717.84722222222217</v>
      </c>
      <c r="F243" s="16">
        <v>36000</v>
      </c>
      <c r="G243" s="17">
        <f t="shared" si="12"/>
        <v>251000</v>
      </c>
      <c r="I243" s="12"/>
      <c r="J243" s="12"/>
    </row>
    <row r="244" spans="1:10" x14ac:dyDescent="0.25">
      <c r="A244" s="22"/>
      <c r="B244" s="2"/>
      <c r="C244" s="22">
        <v>51404</v>
      </c>
      <c r="D244" s="15">
        <f t="shared" si="14"/>
        <v>31</v>
      </c>
      <c r="E244" s="2">
        <f t="shared" si="13"/>
        <v>640.34722222222217</v>
      </c>
      <c r="F244" s="16">
        <v>36000</v>
      </c>
      <c r="G244" s="17">
        <f t="shared" si="12"/>
        <v>215000</v>
      </c>
      <c r="I244" s="12"/>
      <c r="J244" s="12"/>
    </row>
    <row r="245" spans="1:10" x14ac:dyDescent="0.25">
      <c r="A245" s="22"/>
      <c r="B245" s="2"/>
      <c r="C245" s="22">
        <v>51434</v>
      </c>
      <c r="D245" s="15">
        <f t="shared" si="14"/>
        <v>30</v>
      </c>
      <c r="E245" s="2">
        <f t="shared" si="13"/>
        <v>547.91666666666674</v>
      </c>
      <c r="F245" s="16">
        <v>36000</v>
      </c>
      <c r="G245" s="17">
        <f t="shared" si="12"/>
        <v>179000</v>
      </c>
      <c r="I245" s="12"/>
      <c r="J245" s="12"/>
    </row>
    <row r="246" spans="1:10" x14ac:dyDescent="0.25">
      <c r="A246" s="22"/>
      <c r="B246" s="2"/>
      <c r="C246" s="22">
        <v>51465</v>
      </c>
      <c r="D246" s="15">
        <f t="shared" si="14"/>
        <v>31</v>
      </c>
      <c r="E246" s="2">
        <f t="shared" si="13"/>
        <v>485.34722222222223</v>
      </c>
      <c r="F246" s="16">
        <v>36000</v>
      </c>
      <c r="G246" s="17">
        <f t="shared" si="12"/>
        <v>143000</v>
      </c>
      <c r="I246" s="12"/>
      <c r="J246" s="12"/>
    </row>
    <row r="247" spans="1:10" x14ac:dyDescent="0.25">
      <c r="A247" s="22"/>
      <c r="B247" s="2"/>
      <c r="C247" s="22">
        <v>51495</v>
      </c>
      <c r="D247" s="15">
        <f t="shared" si="14"/>
        <v>30</v>
      </c>
      <c r="E247" s="2">
        <f t="shared" si="13"/>
        <v>397.91666666666669</v>
      </c>
      <c r="F247" s="16">
        <v>36000</v>
      </c>
      <c r="G247" s="17">
        <f t="shared" si="12"/>
        <v>107000</v>
      </c>
      <c r="I247" s="12"/>
      <c r="J247" s="12"/>
    </row>
    <row r="248" spans="1:10" x14ac:dyDescent="0.25">
      <c r="A248" s="22"/>
      <c r="B248" s="2"/>
      <c r="C248" s="22">
        <v>51526</v>
      </c>
      <c r="D248" s="15">
        <f t="shared" si="14"/>
        <v>31</v>
      </c>
      <c r="E248" s="2">
        <f t="shared" si="13"/>
        <v>330.34722222222223</v>
      </c>
      <c r="F248" s="16">
        <v>36000</v>
      </c>
      <c r="G248" s="17">
        <f t="shared" si="12"/>
        <v>71000</v>
      </c>
      <c r="I248" s="12"/>
      <c r="J248" s="12"/>
    </row>
    <row r="249" spans="1:10" x14ac:dyDescent="0.25">
      <c r="A249" s="22"/>
      <c r="B249" s="2"/>
      <c r="C249" s="22">
        <v>51557</v>
      </c>
      <c r="D249" s="15">
        <f t="shared" si="14"/>
        <v>31</v>
      </c>
      <c r="E249" s="2">
        <f t="shared" si="13"/>
        <v>252.84722222222223</v>
      </c>
      <c r="F249" s="16">
        <v>36000</v>
      </c>
      <c r="G249" s="17">
        <f t="shared" si="12"/>
        <v>35000</v>
      </c>
      <c r="I249" s="12"/>
      <c r="J249" s="12"/>
    </row>
    <row r="250" spans="1:10" x14ac:dyDescent="0.25">
      <c r="A250" s="22"/>
      <c r="B250" s="2"/>
      <c r="C250" s="22">
        <v>51585</v>
      </c>
      <c r="D250" s="15">
        <f t="shared" si="14"/>
        <v>28</v>
      </c>
      <c r="E250" s="2">
        <f t="shared" si="13"/>
        <v>168.05555555555554</v>
      </c>
      <c r="F250" s="16">
        <v>35000</v>
      </c>
      <c r="G250" s="17">
        <f t="shared" si="12"/>
        <v>0</v>
      </c>
      <c r="I250" s="12"/>
      <c r="J250" s="12"/>
    </row>
    <row r="251" spans="1:10" ht="14.4" thickBot="1" x14ac:dyDescent="0.3">
      <c r="A251" s="23" t="s">
        <v>15</v>
      </c>
      <c r="B251" s="24">
        <f>SUM(B8:B186)</f>
        <v>5500000</v>
      </c>
      <c r="C251" s="25"/>
      <c r="D251" s="26">
        <f>SUM(D8:D186)</f>
        <v>5358</v>
      </c>
      <c r="E251" s="24">
        <f>SUM(E8:E250)</f>
        <v>1728908.8194444466</v>
      </c>
      <c r="F251" s="27">
        <f>SUM(F8:F250)</f>
        <v>5500000</v>
      </c>
      <c r="G251" s="28"/>
    </row>
    <row r="253" spans="1:10" x14ac:dyDescent="0.25">
      <c r="E253" s="12"/>
    </row>
    <row r="254" spans="1:10" x14ac:dyDescent="0.25">
      <c r="E254" s="12"/>
    </row>
    <row r="257" spans="10:10" x14ac:dyDescent="0.25">
      <c r="J257" s="12"/>
    </row>
  </sheetData>
  <mergeCells count="4"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погасителен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</dc:creator>
  <cp:lastModifiedBy>Yulia</cp:lastModifiedBy>
  <dcterms:created xsi:type="dcterms:W3CDTF">2021-03-16T08:41:09Z</dcterms:created>
  <dcterms:modified xsi:type="dcterms:W3CDTF">2021-03-16T08:44:10Z</dcterms:modified>
</cp:coreProperties>
</file>